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600" activeTab="3"/>
  </bookViews>
  <sheets>
    <sheet name="1-й год" sheetId="1" r:id="rId1"/>
    <sheet name="2-й и 3-й года" sheetId="2" r:id="rId2"/>
    <sheet name="Лист1" sheetId="3" r:id="rId3"/>
    <sheet name="Лист2" sheetId="4" r:id="rId4"/>
  </sheets>
  <definedNames>
    <definedName name="_xlnm.Print_Titles" localSheetId="0">'1-й год'!$9:$9</definedName>
    <definedName name="_xlnm.Print_Titles" localSheetId="1">'2-й и 3-й года'!$9:$9</definedName>
    <definedName name="_xlnm.Print_Titles" localSheetId="3">Лист2!$6:$8</definedName>
  </definedNames>
  <calcPr calcId="144525"/>
</workbook>
</file>

<file path=xl/calcChain.xml><?xml version="1.0" encoding="utf-8"?>
<calcChain xmlns="http://schemas.openxmlformats.org/spreadsheetml/2006/main">
  <c r="F73" i="4" l="1"/>
  <c r="F72" i="4" s="1"/>
  <c r="E72" i="4"/>
  <c r="F75" i="4"/>
  <c r="F74" i="4" s="1"/>
  <c r="E74" i="4"/>
  <c r="F76" i="4"/>
  <c r="E76" i="4"/>
  <c r="F78" i="4"/>
  <c r="E78" i="4"/>
  <c r="F80" i="4"/>
  <c r="E80" i="4"/>
  <c r="E82" i="4"/>
  <c r="F86" i="4"/>
  <c r="E86" i="4"/>
  <c r="F84" i="4"/>
  <c r="E84" i="4"/>
  <c r="F98" i="4"/>
  <c r="E98" i="4"/>
  <c r="F90" i="4"/>
  <c r="E90" i="4"/>
  <c r="F92" i="4"/>
  <c r="E92" i="4"/>
  <c r="F96" i="4"/>
  <c r="E96" i="4"/>
  <c r="F100" i="4"/>
  <c r="E100" i="4"/>
  <c r="F102" i="4"/>
  <c r="E102" i="4"/>
  <c r="F104" i="4"/>
  <c r="E104" i="4"/>
  <c r="F106" i="4"/>
  <c r="E106" i="4"/>
  <c r="F108" i="4"/>
  <c r="E108" i="4"/>
  <c r="F111" i="4"/>
  <c r="F63" i="4"/>
  <c r="E63" i="4"/>
  <c r="F65" i="4"/>
  <c r="E65" i="4"/>
  <c r="F60" i="4"/>
  <c r="E60" i="4"/>
  <c r="F58" i="4"/>
  <c r="E58" i="4"/>
  <c r="F54" i="4"/>
  <c r="F51" i="4" s="1"/>
  <c r="E54" i="4"/>
  <c r="E52" i="4"/>
  <c r="F41" i="4"/>
  <c r="E41" i="4"/>
  <c r="F39" i="4"/>
  <c r="E39" i="4"/>
  <c r="F49" i="4"/>
  <c r="E49" i="4"/>
  <c r="F47" i="4"/>
  <c r="E47" i="4"/>
  <c r="E45" i="4"/>
  <c r="F35" i="4"/>
  <c r="E35" i="4"/>
  <c r="F32" i="4"/>
  <c r="F31" i="4" s="1"/>
  <c r="E32" i="4"/>
  <c r="E31" i="4" s="1"/>
  <c r="F28" i="4"/>
  <c r="E28" i="4"/>
  <c r="F27" i="4"/>
  <c r="F26" i="4" s="1"/>
  <c r="F25" i="4" s="1"/>
  <c r="E27" i="4"/>
  <c r="E26" i="4" s="1"/>
  <c r="E25" i="4" s="1"/>
  <c r="F24" i="4"/>
  <c r="F23" i="4" s="1"/>
  <c r="E24" i="4"/>
  <c r="E23" i="4" s="1"/>
  <c r="F21" i="4"/>
  <c r="F20" i="4" s="1"/>
  <c r="E20" i="4"/>
  <c r="F17" i="4"/>
  <c r="E17" i="4"/>
  <c r="E16" i="4"/>
  <c r="E51" i="4" l="1"/>
  <c r="E89" i="4"/>
  <c r="E88" i="4" s="1"/>
  <c r="F57" i="4"/>
  <c r="E62" i="4"/>
  <c r="E56" i="4" s="1"/>
  <c r="F62" i="4"/>
  <c r="F56" i="4" s="1"/>
  <c r="E57" i="4"/>
  <c r="F110" i="4"/>
  <c r="E38" i="4"/>
  <c r="F37" i="4"/>
  <c r="F38" i="4"/>
  <c r="E37" i="4"/>
  <c r="F30" i="4"/>
  <c r="E30" i="4"/>
  <c r="F13" i="4"/>
  <c r="F12" i="4" s="1"/>
  <c r="E13" i="4"/>
  <c r="E12" i="4" s="1"/>
  <c r="E11" i="4" s="1"/>
  <c r="F128" i="3"/>
  <c r="G128" i="3" s="1"/>
  <c r="H137" i="3"/>
  <c r="G137" i="3"/>
  <c r="F174" i="3"/>
  <c r="F173" i="3" s="1"/>
  <c r="E173" i="3"/>
  <c r="E128" i="3" s="1"/>
  <c r="E10" i="3" s="1"/>
  <c r="E174" i="3"/>
  <c r="G173" i="3"/>
  <c r="G131" i="3"/>
  <c r="G129" i="3"/>
  <c r="F11" i="3"/>
  <c r="G134" i="3"/>
  <c r="F203" i="3"/>
  <c r="F220" i="3"/>
  <c r="F219" i="3" s="1"/>
  <c r="F222" i="3"/>
  <c r="F221" i="3"/>
  <c r="F109" i="3"/>
  <c r="F96" i="3"/>
  <c r="F67" i="3"/>
  <c r="E67" i="3"/>
  <c r="F69" i="3"/>
  <c r="F68" i="3" s="1"/>
  <c r="F70" i="3"/>
  <c r="G68" i="3"/>
  <c r="F50" i="3"/>
  <c r="E50" i="3"/>
  <c r="F12" i="3"/>
  <c r="F42" i="3"/>
  <c r="F13" i="3"/>
  <c r="E13" i="3"/>
  <c r="F46" i="3"/>
  <c r="F45" i="3" s="1"/>
  <c r="F44" i="3" s="1"/>
  <c r="F43" i="3" s="1"/>
  <c r="F41" i="3"/>
  <c r="F40" i="3" s="1"/>
  <c r="F39" i="3" s="1"/>
  <c r="F38" i="3" s="1"/>
  <c r="F31" i="3"/>
  <c r="F14" i="3"/>
  <c r="F48" i="3"/>
  <c r="F47" i="3" s="1"/>
  <c r="F29" i="3"/>
  <c r="F27" i="3"/>
  <c r="F26" i="3" s="1"/>
  <c r="F28" i="3"/>
  <c r="F21" i="3"/>
  <c r="F22" i="3"/>
  <c r="F24" i="3"/>
  <c r="F18" i="3"/>
  <c r="F19" i="3"/>
  <c r="F20" i="3"/>
  <c r="F15" i="3"/>
  <c r="F16" i="3"/>
  <c r="F17" i="3"/>
  <c r="E109" i="3"/>
  <c r="E96" i="3"/>
  <c r="E43" i="3"/>
  <c r="E42" i="3" s="1"/>
  <c r="E21" i="3"/>
  <c r="E14" i="1"/>
  <c r="F14" i="1"/>
  <c r="E12" i="1"/>
  <c r="F12" i="1"/>
  <c r="F11" i="1" s="1"/>
  <c r="E9" i="4" l="1"/>
  <c r="F89" i="4"/>
  <c r="F88" i="4" s="1"/>
  <c r="F11" i="4"/>
  <c r="F10" i="4" s="1"/>
  <c r="F9" i="4" s="1"/>
  <c r="H173" i="3"/>
  <c r="F10" i="3"/>
  <c r="E12" i="3"/>
  <c r="E14" i="3"/>
</calcChain>
</file>

<file path=xl/sharedStrings.xml><?xml version="1.0" encoding="utf-8"?>
<sst xmlns="http://schemas.openxmlformats.org/spreadsheetml/2006/main" count="2277" uniqueCount="222">
  <si>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</si>
  <si>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</si>
  <si>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</si>
  <si>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</si>
  <si>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</si>
  <si>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</si>
  <si>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</si>
  <si>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</si>
  <si>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</si>
  <si>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</si>
  <si>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Сумма (Т)</t>
  </si>
  <si>
    <t>ПР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</si>
  <si>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</si>
  <si>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</si>
  <si>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</si>
  <si>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</si>
  <si>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</si>
  <si>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</si>
  <si>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</si>
  <si>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</si>
  <si>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</si>
  <si>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</si>
  <si>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</si>
  <si>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</si>
  <si>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</si>
  <si>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МУНИЦИПАЛЬНАЯ ПРОГРАММА "РАЗВИТИЕ КУЛЬТУРЫ И ФИЗИЧЕСКОЙ КУЛЬТУРЫ В МУНИЦИПАЛЬНОМ ОБРАЗОВАНИИ"</t>
  </si>
  <si>
    <t>23.0.00.00000</t>
  </si>
  <si>
    <t>Комплексы процессных мероприятий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</si>
  <si>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</si>
  <si>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</si>
  <si>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</si>
  <si>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</si>
  <si>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</si>
  <si>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</si>
  <si>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</si>
  <si>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выплаты персоналу казенных учреждений</t>
  </si>
  <si>
    <t>1.1.0</t>
  </si>
  <si>
    <t>Культура</t>
  </si>
  <si>
    <t>08.01</t>
  </si>
  <si>
    <t>Закупка товаров, работ и услуг для обеспечения государственных (муниципальных) нужд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</si>
  <si>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</si>
  <si>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</si>
  <si>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</si>
  <si>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Иные бюджетные ассигнования</t>
  </si>
  <si>
    <t>8.0.0</t>
  </si>
  <si>
    <t>Исполнение судебных актов</t>
  </si>
  <si>
    <t>8.3.0</t>
  </si>
  <si>
    <t>Уплата налогов, сборов и иных платежей</t>
  </si>
  <si>
    <t>8.5.0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</si>
  <si>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</si>
  <si>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</si>
  <si>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</si>
  <si>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</si>
  <si>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</si>
  <si>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</si>
  <si>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</si>
  <si>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</si>
  <si>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</si>
  <si>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Физическая культура</t>
  </si>
  <si>
    <t>11.01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</si>
  <si>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</si>
  <si>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</si>
  <si>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</si>
  <si>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"Энергосбережение и повышение энергетической эффективности"</t>
  </si>
  <si>
    <t>25.4.01.00000</t>
  </si>
  <si>
    <t>Мероприятия по повышению надежности и энергетической эффективности в системах теплоснабжения</t>
  </si>
  <si>
    <t>25.4.01.42460</t>
  </si>
  <si>
    <t>Коммунальное хозяйство</t>
  </si>
  <si>
    <t>05.02</t>
  </si>
  <si>
    <t>Мероприятия по повышению надежности и энергетической эффективности в системах водоснабжения</t>
  </si>
  <si>
    <t>25.4.01.42470</t>
  </si>
  <si>
    <t>Отраслевые проекты</t>
  </si>
  <si>
    <t>25.7.00.00000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</si>
  <si>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</si>
  <si>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25.7.01.00000</t>
  </si>
  <si>
    <t>Субсидии юридическим лицам</t>
  </si>
  <si>
    <t>25.7.01.46010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</si>
  <si>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</si>
  <si>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</si>
  <si>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</si>
  <si>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</si>
  <si>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</si>
  <si>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</si>
  <si>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</si>
  <si>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</si>
  <si>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</si>
  <si>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Благоустройство</t>
  </si>
  <si>
    <t>05.03</t>
  </si>
  <si>
    <t>Капитальные вложения в объекты государственной (муниципальной) собственности</t>
  </si>
  <si>
    <t>4.0.0</t>
  </si>
  <si>
    <t>Бюджетные инвестиции</t>
  </si>
  <si>
    <t>4.1.0</t>
  </si>
  <si>
    <t>Прочие мероприятия по благоустройству</t>
  </si>
  <si>
    <t>26.4.01.42530</t>
  </si>
  <si>
    <t>Организация и содержание мест захоронения</t>
  </si>
  <si>
    <t>26.4.01.42550</t>
  </si>
  <si>
    <t>Комплекс процессных мероприятий "Реализация функций в сфере обращения с отходами"</t>
  </si>
  <si>
    <t>26.4.03.00000</t>
  </si>
  <si>
    <t>Мероприятия в области жилищно-коммунального хозяйства</t>
  </si>
  <si>
    <t>26.4.03.42450</t>
  </si>
  <si>
    <t>26.7.00.00000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</si>
  <si>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</si>
  <si>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26.7.01.00000</t>
  </si>
  <si>
    <t>Мероприятия по созданию мест (площадок) накопления твердых коммунальных отходов</t>
  </si>
  <si>
    <t>26.7.01.S4790</t>
  </si>
  <si>
    <t>МУНИЦИПАЛЬНАЯ ПРОГРАММА "РАЗВИТИЕ АВТОМОБИЛЬНЫХ ДОРОГ МУНИЦИПАЛЬНОГО ОБРАЗОВАНИЯ"</t>
  </si>
  <si>
    <t>27.0.00.00000</t>
  </si>
  <si>
    <t>27.4.00.00000</t>
  </si>
  <si>
    <t>Комплекс процессных мероприятий «Реализация функций в сфере дорожного хозяйства»</t>
  </si>
  <si>
    <t>27.4.01.00000</t>
  </si>
  <si>
    <t>Мероприятия по содержанию автомобильных дорог</t>
  </si>
  <si>
    <t>27.4.01.42260</t>
  </si>
  <si>
    <t>Дорожное хозяйство (дорожные фонды)</t>
  </si>
  <si>
    <t>04.09</t>
  </si>
  <si>
    <t>27.7.00.00000</t>
  </si>
  <si>
    <t>Отраслевой проект "Развитие и приведение в нормативное состояние автомобильных дорог общего пользования"</t>
  </si>
  <si>
    <t>27.7.01.00000</t>
  </si>
  <si>
    <t>Мероприятия по капитальному ремонту и ремонту автомобильных дорог</t>
  </si>
  <si>
    <t>27.7.01.42270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</si>
  <si>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</si>
  <si>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</si>
  <si>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</si>
  <si>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</si>
  <si>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</si>
  <si>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</si>
  <si>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</si>
  <si>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</si>
  <si>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</si>
  <si>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</si>
  <si>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</si>
  <si>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</si>
  <si>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</si>
  <si>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Молодежная политика</t>
  </si>
  <si>
    <t>07.07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</si>
  <si>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</si>
  <si>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</si>
  <si>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</si>
  <si>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</si>
  <si>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</si>
  <si>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</si>
  <si>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</si>
  <si>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</si>
  <si>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Расходы на выплаты персоналу государственных (муниципальных) органов</t>
  </si>
  <si>
    <t>1.2.0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</si>
  <si>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</si>
  <si>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</si>
  <si>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немуниципальных служащих</t>
  </si>
  <si>
    <t>29.2.01.22020</t>
  </si>
  <si>
    <t>Обеспечение деятельности Главы администрации</t>
  </si>
  <si>
    <t>29.2.01.22040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</si>
  <si>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</si>
  <si>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</si>
  <si>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Межбюджетные трансферты</t>
  </si>
  <si>
    <t>5.0.0</t>
  </si>
  <si>
    <t>Иные межбюджетные трансферты</t>
  </si>
  <si>
    <t>5.4.0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</si>
  <si>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</si>
  <si>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</si>
  <si>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</si>
  <si>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</si>
  <si>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</si>
  <si>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</si>
  <si>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</si>
  <si>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</si>
  <si>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</si>
  <si>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</si>
  <si>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</si>
  <si>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</si>
  <si>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Другие общегосударственные вопросы</t>
  </si>
  <si>
    <t>01.13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</si>
  <si>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</si>
  <si>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</si>
  <si>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</si>
  <si>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</si>
  <si>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</si>
  <si>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Резервные средства</t>
  </si>
  <si>
    <t>8.7.0</t>
  </si>
  <si>
    <t>Резервные фонды</t>
  </si>
  <si>
    <t>01.11</t>
  </si>
  <si>
    <t>Проведение выборов в представительные органы муниципального образования</t>
  </si>
  <si>
    <t>29.3.01.42020</t>
  </si>
  <si>
    <t>Обеспечение проведения выборов и референдумов</t>
  </si>
  <si>
    <t>01.07</t>
  </si>
  <si>
    <t>Специальные расходы</t>
  </si>
  <si>
    <t>8.8.0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</si>
  <si>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</si>
  <si>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</si>
  <si>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</si>
  <si>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</si>
  <si>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Функционирование органов в сфере национальной безопасности и правоохранительной деятельности</t>
  </si>
  <si>
    <t>29.3.01.42200</t>
  </si>
  <si>
    <t>Гражданская оборона</t>
  </si>
  <si>
    <t>03.09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</si>
  <si>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</si>
  <si>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</si>
  <si>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</si>
  <si>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</si>
  <si>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Мероприятия по поддержке малого и среднего предпринимательства</t>
  </si>
  <si>
    <t>29.3.01.42360</t>
  </si>
  <si>
    <t>Другие вопросы в области национальной экономики</t>
  </si>
  <si>
    <t>04.12</t>
  </si>
  <si>
    <t>Взнос на капитальный ремонт общего имущества многоквартирных домов региональному оператору</t>
  </si>
  <si>
    <t>29.3.01.42370</t>
  </si>
  <si>
    <t>Жилищное хозяйство</t>
  </si>
  <si>
    <t>05.01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</si>
  <si>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</si>
  <si>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</si>
  <si>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</si>
  <si>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3.0.0</t>
  </si>
  <si>
    <t>Публичные нормативные социальные выплаты гражданам</t>
  </si>
  <si>
    <t>3.1.0</t>
  </si>
  <si>
    <t>Пенсионное обеспечение</t>
  </si>
  <si>
    <t>10.01</t>
  </si>
  <si>
    <t>Осуществление первичного воинского учета на территориях, где отсутствуют военные комиссариаты</t>
  </si>
  <si>
    <t>29.3.01.51180</t>
  </si>
  <si>
    <t>Мобилизационная и вневойсковая подготовка</t>
  </si>
  <si>
    <t>02.03</t>
  </si>
  <si>
    <t>РАСПРЕДЕЛЕНИЕ бюджетных ассигнований по целевым статьям (муниципальным прогаммам Севастьяновского сельского поселения Приозерского муниципального района Ленинградской области и непрограммным направлениям деятельности), группам и подруппам видов расходов, разделам и подразделам классификации расходов бюджетов на 2025,2026 годы</t>
  </si>
  <si>
    <t xml:space="preserve">Приложение 7 к Решению Совета депутатов № 203 от 18.12.23г. </t>
  </si>
  <si>
    <t>Приложение 3 к Постановлению №195 от 13.10.2023г.</t>
  </si>
  <si>
    <t>Исполнение бюджетных ассигнований по целевым статьям (муниципальным программам Севастьяновского сельского поселения Приозерского муниципального района Ленинградской области и непрограммным направлениям деятельности), группам и подгруппам видов расходов, разделам и подразделам классификации расходов бюджетов за 1 квартал 2024г.</t>
  </si>
  <si>
    <t>Исполнено на 01.04.2024г.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</si>
</sst>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7" x14ac:knownFonts="1">
    <font>
      <sz val="11"/>
      <color indexed="8"/>
      <name val="Calibri"/>
      <family val="2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1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i/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165" fontId="6" fillId="0" borderId="6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justify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justify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7" fillId="0" borderId="0" xfId="0" applyFont="1" applyAlignment="1"/>
    <xf numFmtId="0" fontId="0" fillId="0" borderId="0" xfId="0" applyAlignment="1"/>
    <xf numFmtId="0" fontId="5" fillId="4" borderId="2" xfId="0" applyNumberFormat="1" applyFont="1" applyFill="1" applyBorder="1" applyAlignment="1">
      <alignment horizontal="justify" vertical="center"/>
    </xf>
    <xf numFmtId="165" fontId="5" fillId="5" borderId="2" xfId="0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165" fontId="9" fillId="0" borderId="2" xfId="0" applyNumberFormat="1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9" fillId="2" borderId="2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0" fillId="6" borderId="0" xfId="0" applyFill="1"/>
    <xf numFmtId="0" fontId="10" fillId="6" borderId="0" xfId="0" applyFont="1" applyFill="1"/>
    <xf numFmtId="2" fontId="0" fillId="6" borderId="0" xfId="0" applyNumberFormat="1" applyFill="1"/>
    <xf numFmtId="2" fontId="0" fillId="0" borderId="0" xfId="0" applyNumberFormat="1"/>
    <xf numFmtId="2" fontId="0" fillId="0" borderId="0" xfId="0" applyNumberFormat="1" applyFill="1"/>
    <xf numFmtId="4" fontId="9" fillId="0" borderId="2" xfId="0" applyNumberFormat="1" applyFont="1" applyFill="1" applyBorder="1" applyAlignment="1">
      <alignment horizontal="right" vertical="center" wrapText="1"/>
    </xf>
    <xf numFmtId="2" fontId="10" fillId="6" borderId="0" xfId="0" applyNumberFormat="1" applyFont="1" applyFill="1"/>
    <xf numFmtId="165" fontId="10" fillId="3" borderId="0" xfId="0" applyNumberFormat="1" applyFont="1" applyFill="1"/>
    <xf numFmtId="165" fontId="9" fillId="3" borderId="2" xfId="0" applyNumberFormat="1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right" vertical="center" wrapText="1"/>
    </xf>
    <xf numFmtId="165" fontId="5" fillId="7" borderId="2" xfId="0" applyNumberFormat="1" applyFont="1" applyFill="1" applyBorder="1" applyAlignment="1">
      <alignment horizontal="right" vertical="center" wrapText="1"/>
    </xf>
    <xf numFmtId="0" fontId="10" fillId="7" borderId="0" xfId="0" applyFont="1" applyFill="1"/>
    <xf numFmtId="2" fontId="10" fillId="7" borderId="0" xfId="0" applyNumberFormat="1" applyFont="1" applyFill="1"/>
    <xf numFmtId="0" fontId="0" fillId="7" borderId="0" xfId="0" applyFill="1"/>
    <xf numFmtId="0" fontId="0" fillId="5" borderId="0" xfId="0" applyFill="1"/>
    <xf numFmtId="2" fontId="0" fillId="7" borderId="0" xfId="0" applyNumberFormat="1" applyFill="1"/>
    <xf numFmtId="4" fontId="0" fillId="0" borderId="0" xfId="0" applyNumberFormat="1"/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165" fontId="13" fillId="0" borderId="0" xfId="0" applyNumberFormat="1" applyFont="1"/>
    <xf numFmtId="165" fontId="14" fillId="0" borderId="2" xfId="0" applyNumberFormat="1" applyFont="1" applyFill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right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165" fontId="15" fillId="4" borderId="2" xfId="0" applyNumberFormat="1" applyFont="1" applyFill="1" applyBorder="1" applyAlignment="1">
      <alignment horizontal="righ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5" fillId="0" borderId="10" xfId="0" applyNumberFormat="1" applyFont="1" applyFill="1" applyBorder="1" applyAlignment="1">
      <alignment horizontal="justify" vertical="center"/>
    </xf>
    <xf numFmtId="165" fontId="15" fillId="0" borderId="11" xfId="0" applyNumberFormat="1" applyFont="1" applyFill="1" applyBorder="1" applyAlignment="1">
      <alignment horizontal="right" vertical="center" wrapText="1"/>
    </xf>
    <xf numFmtId="0" fontId="5" fillId="4" borderId="10" xfId="0" applyNumberFormat="1" applyFont="1" applyFill="1" applyBorder="1" applyAlignment="1">
      <alignment horizontal="justify" vertical="center"/>
    </xf>
    <xf numFmtId="165" fontId="15" fillId="4" borderId="11" xfId="0" applyNumberFormat="1" applyFont="1" applyFill="1" applyBorder="1" applyAlignment="1">
      <alignment horizontal="right" vertical="center" wrapText="1"/>
    </xf>
    <xf numFmtId="165" fontId="14" fillId="0" borderId="11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justify" vertical="center"/>
    </xf>
    <xf numFmtId="0" fontId="12" fillId="0" borderId="10" xfId="0" applyNumberFormat="1" applyFont="1" applyFill="1" applyBorder="1" applyAlignment="1">
      <alignment horizontal="justify" vertical="center"/>
    </xf>
    <xf numFmtId="165" fontId="16" fillId="0" borderId="11" xfId="0" applyNumberFormat="1" applyFont="1" applyFill="1" applyBorder="1" applyAlignment="1">
      <alignment horizontal="right" vertical="center" wrapText="1"/>
    </xf>
    <xf numFmtId="0" fontId="12" fillId="0" borderId="12" xfId="0" applyNumberFormat="1" applyFont="1" applyFill="1" applyBorder="1" applyAlignment="1">
      <alignment horizontal="justify"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right" vertical="center" wrapText="1"/>
    </xf>
    <xf numFmtId="165" fontId="14" fillId="0" borderId="14" xfId="0" applyNumberFormat="1" applyFont="1" applyFill="1" applyBorder="1" applyAlignment="1">
      <alignment horizontal="right" vertical="center" wrapText="1"/>
    </xf>
    <xf numFmtId="0" fontId="5" fillId="4" borderId="15" xfId="0" applyNumberFormat="1" applyFont="1" applyFill="1" applyBorder="1" applyAlignment="1">
      <alignment horizontal="justify" vertical="center"/>
    </xf>
    <xf numFmtId="49" fontId="5" fillId="4" borderId="16" xfId="0" applyNumberFormat="1" applyFont="1" applyFill="1" applyBorder="1" applyAlignment="1">
      <alignment horizontal="center" vertical="center" wrapText="1"/>
    </xf>
    <xf numFmtId="0" fontId="5" fillId="4" borderId="16" xfId="0" applyNumberFormat="1" applyFont="1" applyFill="1" applyBorder="1" applyAlignment="1">
      <alignment horizontal="center" vertical="center" wrapText="1"/>
    </xf>
    <xf numFmtId="165" fontId="15" fillId="4" borderId="16" xfId="0" applyNumberFormat="1" applyFont="1" applyFill="1" applyBorder="1" applyAlignment="1">
      <alignment horizontal="right" vertical="center" wrapText="1"/>
    </xf>
    <xf numFmtId="165" fontId="15" fillId="4" borderId="17" xfId="0" applyNumberFormat="1" applyFont="1" applyFill="1" applyBorder="1" applyAlignment="1">
      <alignment horizontal="right" vertical="center" wrapText="1"/>
    </xf>
    <xf numFmtId="0" fontId="5" fillId="0" borderId="18" xfId="0" applyNumberFormat="1" applyFont="1" applyFill="1" applyBorder="1" applyAlignment="1">
      <alignment horizontal="justify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165" fontId="15" fillId="0" borderId="19" xfId="0" applyNumberFormat="1" applyFont="1" applyFill="1" applyBorder="1" applyAlignment="1">
      <alignment horizontal="right" vertical="center" wrapText="1"/>
    </xf>
    <xf numFmtId="165" fontId="15" fillId="0" borderId="20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164" fontId="8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right" vertical="center" wrapText="1"/>
    </xf>
    <xf numFmtId="165" fontId="14" fillId="2" borderId="1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workbookViewId="0">
      <selection activeCell="A6" sqref="A1:XFD1048576"/>
    </sheetView>
  </sheetViews>
  <sheetFormatPr defaultRowHeight="14.45" customHeight="1" x14ac:dyDescent="0.25"/>
  <cols>
    <col min="1" max="1" width="80.7109375" style="22" customWidth="1"/>
    <col min="2" max="2" width="15.5703125" style="22" customWidth="1"/>
    <col min="3" max="3" width="9.7109375" style="22" customWidth="1"/>
    <col min="4" max="4" width="8.7109375" style="22" customWidth="1"/>
    <col min="5" max="5" width="16.7109375" style="22" customWidth="1"/>
    <col min="6" max="6" width="14.28515625" style="22" customWidth="1"/>
    <col min="7" max="8" width="9.140625" style="22"/>
  </cols>
  <sheetData>
    <row r="1" spans="1:6" customFormat="1" ht="15.75" x14ac:dyDescent="0.25">
      <c r="A1" s="19"/>
      <c r="B1" s="19"/>
      <c r="C1" s="19"/>
      <c r="D1" s="19"/>
      <c r="E1" s="2"/>
      <c r="F1" s="22"/>
    </row>
    <row r="2" spans="1:6" customFormat="1" ht="19.5" customHeight="1" x14ac:dyDescent="0.25">
      <c r="A2" s="19"/>
      <c r="B2" s="19"/>
      <c r="C2" s="86" t="s">
        <v>219</v>
      </c>
      <c r="D2" s="87"/>
      <c r="E2" s="87"/>
      <c r="F2" s="22"/>
    </row>
    <row r="3" spans="1:6" customFormat="1" ht="15.75" x14ac:dyDescent="0.25">
      <c r="A3" s="19"/>
      <c r="B3" s="19"/>
      <c r="C3" s="19"/>
      <c r="D3" s="19"/>
      <c r="E3" s="2"/>
      <c r="F3" s="22"/>
    </row>
    <row r="4" spans="1:6" customFormat="1" ht="80.25" customHeight="1" x14ac:dyDescent="0.25">
      <c r="A4" s="88" t="s">
        <v>220</v>
      </c>
      <c r="B4" s="89"/>
      <c r="C4" s="89"/>
      <c r="D4" s="89"/>
      <c r="E4" s="89"/>
      <c r="F4" s="22"/>
    </row>
    <row r="5" spans="1:6" customFormat="1" ht="18.75" x14ac:dyDescent="0.25">
      <c r="A5" s="4"/>
      <c r="B5" s="4"/>
      <c r="C5" s="4"/>
      <c r="D5" s="4"/>
      <c r="E5" s="5"/>
      <c r="F5" s="22"/>
    </row>
    <row r="6" spans="1:6" customFormat="1" ht="15" customHeight="1" x14ac:dyDescent="0.25">
      <c r="A6" s="85" t="s">
        <v>0</v>
      </c>
      <c r="B6" s="85" t="s">
        <v>1</v>
      </c>
      <c r="C6" s="85" t="s">
        <v>2</v>
      </c>
      <c r="D6" s="85" t="s">
        <v>3</v>
      </c>
      <c r="E6" s="85" t="s">
        <v>5</v>
      </c>
      <c r="F6" s="22"/>
    </row>
    <row r="7" spans="1:6" customFormat="1" ht="15" customHeight="1" x14ac:dyDescent="0.25">
      <c r="A7" s="85"/>
      <c r="B7" s="85" t="s">
        <v>1</v>
      </c>
      <c r="C7" s="85" t="s">
        <v>2</v>
      </c>
      <c r="D7" s="85" t="s">
        <v>3</v>
      </c>
      <c r="E7" s="85" t="s">
        <v>5</v>
      </c>
      <c r="F7" s="22"/>
    </row>
    <row r="8" spans="1:6" customFormat="1" ht="15" customHeight="1" x14ac:dyDescent="0.25">
      <c r="A8" s="85"/>
      <c r="B8" s="85" t="s">
        <v>1</v>
      </c>
      <c r="C8" s="85" t="s">
        <v>2</v>
      </c>
      <c r="D8" s="85" t="s">
        <v>3</v>
      </c>
      <c r="E8" s="85" t="s">
        <v>5</v>
      </c>
      <c r="F8" s="22"/>
    </row>
    <row r="9" spans="1:6" customFormat="1" ht="15.75" hidden="1" x14ac:dyDescent="0.25">
      <c r="A9" s="7"/>
      <c r="B9" s="7"/>
      <c r="C9" s="7"/>
      <c r="D9" s="7"/>
      <c r="E9" s="7"/>
      <c r="F9" s="22"/>
    </row>
    <row r="10" spans="1:6" customFormat="1" ht="21" customHeight="1" x14ac:dyDescent="0.25">
      <c r="A10" s="14" t="s">
        <v>24</v>
      </c>
      <c r="B10" s="15"/>
      <c r="C10" s="18"/>
      <c r="D10" s="15"/>
      <c r="E10" s="21">
        <v>27085.9</v>
      </c>
      <c r="F10" s="22"/>
    </row>
    <row r="11" spans="1:6" customFormat="1" ht="31.5" x14ac:dyDescent="0.25">
      <c r="A11" s="25" t="s">
        <v>25</v>
      </c>
      <c r="B11" s="15" t="s">
        <v>26</v>
      </c>
      <c r="C11" s="18"/>
      <c r="D11" s="15"/>
      <c r="E11" s="28">
        <v>8074.5</v>
      </c>
      <c r="F11" s="22">
        <f>F12</f>
        <v>8074.5</v>
      </c>
    </row>
    <row r="12" spans="1:6" customFormat="1" ht="15.75" x14ac:dyDescent="0.25">
      <c r="A12" s="14" t="s">
        <v>27</v>
      </c>
      <c r="B12" s="15" t="s">
        <v>28</v>
      </c>
      <c r="C12" s="18"/>
      <c r="D12" s="15"/>
      <c r="E12" s="28">
        <f>E13+E30+E42</f>
        <v>8074.5</v>
      </c>
      <c r="F12" s="27">
        <f>E13+E30+E42</f>
        <v>8074.5</v>
      </c>
    </row>
    <row r="13" spans="1:6" customFormat="1" ht="31.5" x14ac:dyDescent="0.25">
      <c r="A13" s="14" t="s">
        <v>29</v>
      </c>
      <c r="B13" s="15" t="s">
        <v>30</v>
      </c>
      <c r="C13" s="18"/>
      <c r="D13" s="15"/>
      <c r="E13" s="26">
        <v>6477.4</v>
      </c>
      <c r="F13" s="22"/>
    </row>
    <row r="14" spans="1:6" customFormat="1" ht="15.75" x14ac:dyDescent="0.25">
      <c r="A14" s="14" t="s">
        <v>31</v>
      </c>
      <c r="B14" s="15" t="s">
        <v>32</v>
      </c>
      <c r="C14" s="18"/>
      <c r="D14" s="15"/>
      <c r="E14" s="28">
        <f>E15+E18+E21</f>
        <v>5032</v>
      </c>
      <c r="F14" s="27">
        <f>E15+E18+E21</f>
        <v>5032</v>
      </c>
    </row>
    <row r="15" spans="1:6" customFormat="1" ht="63" x14ac:dyDescent="0.25">
      <c r="A15" s="14" t="s">
        <v>33</v>
      </c>
      <c r="B15" s="15" t="s">
        <v>32</v>
      </c>
      <c r="C15" s="18" t="s">
        <v>34</v>
      </c>
      <c r="D15" s="15"/>
      <c r="E15" s="16">
        <v>2087</v>
      </c>
      <c r="F15" s="22"/>
    </row>
    <row r="16" spans="1:6" customFormat="1" ht="15.75" x14ac:dyDescent="0.25">
      <c r="A16" s="14" t="s">
        <v>35</v>
      </c>
      <c r="B16" s="15" t="s">
        <v>32</v>
      </c>
      <c r="C16" s="18" t="s">
        <v>36</v>
      </c>
      <c r="D16" s="15"/>
      <c r="E16" s="16">
        <v>2087</v>
      </c>
      <c r="F16" s="22"/>
    </row>
    <row r="17" spans="1:5" customFormat="1" ht="15.75" x14ac:dyDescent="0.25">
      <c r="A17" s="14" t="s">
        <v>37</v>
      </c>
      <c r="B17" s="15" t="s">
        <v>32</v>
      </c>
      <c r="C17" s="18" t="s">
        <v>36</v>
      </c>
      <c r="D17" s="15" t="s">
        <v>38</v>
      </c>
      <c r="E17" s="16">
        <v>2087</v>
      </c>
    </row>
    <row r="18" spans="1:5" customFormat="1" ht="31.5" x14ac:dyDescent="0.25">
      <c r="A18" s="14" t="s">
        <v>39</v>
      </c>
      <c r="B18" s="15" t="s">
        <v>32</v>
      </c>
      <c r="C18" s="18" t="s">
        <v>40</v>
      </c>
      <c r="D18" s="15"/>
      <c r="E18" s="16">
        <v>2923</v>
      </c>
    </row>
    <row r="19" spans="1:5" customFormat="1" ht="31.5" x14ac:dyDescent="0.25">
      <c r="A19" s="14" t="s">
        <v>41</v>
      </c>
      <c r="B19" s="15" t="s">
        <v>32</v>
      </c>
      <c r="C19" s="18" t="s">
        <v>42</v>
      </c>
      <c r="D19" s="15"/>
      <c r="E19" s="16">
        <v>2923</v>
      </c>
    </row>
    <row r="20" spans="1:5" customFormat="1" ht="15.75" x14ac:dyDescent="0.25">
      <c r="A20" s="14" t="s">
        <v>37</v>
      </c>
      <c r="B20" s="15" t="s">
        <v>32</v>
      </c>
      <c r="C20" s="18" t="s">
        <v>42</v>
      </c>
      <c r="D20" s="15" t="s">
        <v>38</v>
      </c>
      <c r="E20" s="16">
        <v>2923</v>
      </c>
    </row>
    <row r="21" spans="1:5" customFormat="1" ht="15.75" x14ac:dyDescent="0.25">
      <c r="A21" s="14" t="s">
        <v>43</v>
      </c>
      <c r="B21" s="15" t="s">
        <v>32</v>
      </c>
      <c r="C21" s="18" t="s">
        <v>44</v>
      </c>
      <c r="D21" s="15"/>
      <c r="E21" s="16">
        <v>22</v>
      </c>
    </row>
    <row r="22" spans="1:5" customFormat="1" ht="15.75" x14ac:dyDescent="0.25">
      <c r="A22" s="14" t="s">
        <v>45</v>
      </c>
      <c r="B22" s="15" t="s">
        <v>32</v>
      </c>
      <c r="C22" s="18" t="s">
        <v>46</v>
      </c>
      <c r="D22" s="15"/>
      <c r="E22" s="16">
        <v>12</v>
      </c>
    </row>
    <row r="23" spans="1:5" customFormat="1" ht="15.75" x14ac:dyDescent="0.25">
      <c r="A23" s="14" t="s">
        <v>37</v>
      </c>
      <c r="B23" s="15" t="s">
        <v>32</v>
      </c>
      <c r="C23" s="18" t="s">
        <v>46</v>
      </c>
      <c r="D23" s="15" t="s">
        <v>38</v>
      </c>
      <c r="E23" s="16">
        <v>12</v>
      </c>
    </row>
    <row r="24" spans="1:5" customFormat="1" ht="15.75" x14ac:dyDescent="0.25">
      <c r="A24" s="14" t="s">
        <v>47</v>
      </c>
      <c r="B24" s="15" t="s">
        <v>32</v>
      </c>
      <c r="C24" s="18" t="s">
        <v>48</v>
      </c>
      <c r="D24" s="15"/>
      <c r="E24" s="16">
        <v>10</v>
      </c>
    </row>
    <row r="25" spans="1:5" customFormat="1" ht="15.75" x14ac:dyDescent="0.25">
      <c r="A25" s="14" t="s">
        <v>37</v>
      </c>
      <c r="B25" s="15" t="s">
        <v>32</v>
      </c>
      <c r="C25" s="18" t="s">
        <v>48</v>
      </c>
      <c r="D25" s="15" t="s">
        <v>38</v>
      </c>
      <c r="E25" s="16">
        <v>10</v>
      </c>
    </row>
    <row r="26" spans="1:5" customFormat="1" ht="78.75" x14ac:dyDescent="0.25">
      <c r="A26" s="17" t="s">
        <v>49</v>
      </c>
      <c r="B26" s="15" t="s">
        <v>50</v>
      </c>
      <c r="C26" s="18"/>
      <c r="D26" s="15"/>
      <c r="E26" s="16">
        <v>1445.4</v>
      </c>
    </row>
    <row r="27" spans="1:5" customFormat="1" ht="63" x14ac:dyDescent="0.25">
      <c r="A27" s="14" t="s">
        <v>33</v>
      </c>
      <c r="B27" s="15" t="s">
        <v>50</v>
      </c>
      <c r="C27" s="18" t="s">
        <v>34</v>
      </c>
      <c r="D27" s="15"/>
      <c r="E27" s="16">
        <v>1445.4</v>
      </c>
    </row>
    <row r="28" spans="1:5" customFormat="1" ht="15.75" x14ac:dyDescent="0.25">
      <c r="A28" s="14" t="s">
        <v>35</v>
      </c>
      <c r="B28" s="15" t="s">
        <v>50</v>
      </c>
      <c r="C28" s="18" t="s">
        <v>36</v>
      </c>
      <c r="D28" s="15"/>
      <c r="E28" s="16">
        <v>1445.4</v>
      </c>
    </row>
    <row r="29" spans="1:5" customFormat="1" ht="15.75" x14ac:dyDescent="0.25">
      <c r="A29" s="14" t="s">
        <v>37</v>
      </c>
      <c r="B29" s="15" t="s">
        <v>50</v>
      </c>
      <c r="C29" s="18" t="s">
        <v>36</v>
      </c>
      <c r="D29" s="15" t="s">
        <v>38</v>
      </c>
      <c r="E29" s="16">
        <v>1445.4</v>
      </c>
    </row>
    <row r="30" spans="1:5" customFormat="1" ht="31.5" x14ac:dyDescent="0.25">
      <c r="A30" s="14" t="s">
        <v>51</v>
      </c>
      <c r="B30" s="15" t="s">
        <v>52</v>
      </c>
      <c r="C30" s="18"/>
      <c r="D30" s="15"/>
      <c r="E30" s="26">
        <v>678</v>
      </c>
    </row>
    <row r="31" spans="1:5" customFormat="1" ht="15.75" x14ac:dyDescent="0.25">
      <c r="A31" s="14" t="s">
        <v>31</v>
      </c>
      <c r="B31" s="15" t="s">
        <v>53</v>
      </c>
      <c r="C31" s="18"/>
      <c r="D31" s="15"/>
      <c r="E31" s="16">
        <v>443</v>
      </c>
    </row>
    <row r="32" spans="1:5" customFormat="1" ht="63" x14ac:dyDescent="0.25">
      <c r="A32" s="14" t="s">
        <v>33</v>
      </c>
      <c r="B32" s="15" t="s">
        <v>53</v>
      </c>
      <c r="C32" s="18" t="s">
        <v>34</v>
      </c>
      <c r="D32" s="15"/>
      <c r="E32" s="16">
        <v>373</v>
      </c>
    </row>
    <row r="33" spans="1:5" customFormat="1" ht="15.75" x14ac:dyDescent="0.25">
      <c r="A33" s="14" t="s">
        <v>35</v>
      </c>
      <c r="B33" s="15" t="s">
        <v>53</v>
      </c>
      <c r="C33" s="18" t="s">
        <v>36</v>
      </c>
      <c r="D33" s="15"/>
      <c r="E33" s="16">
        <v>373</v>
      </c>
    </row>
    <row r="34" spans="1:5" customFormat="1" ht="15.75" x14ac:dyDescent="0.25">
      <c r="A34" s="14" t="s">
        <v>37</v>
      </c>
      <c r="B34" s="15" t="s">
        <v>53</v>
      </c>
      <c r="C34" s="18" t="s">
        <v>36</v>
      </c>
      <c r="D34" s="15" t="s">
        <v>38</v>
      </c>
      <c r="E34" s="16">
        <v>373</v>
      </c>
    </row>
    <row r="35" spans="1:5" customFormat="1" ht="31.5" x14ac:dyDescent="0.25">
      <c r="A35" s="14" t="s">
        <v>39</v>
      </c>
      <c r="B35" s="15" t="s">
        <v>53</v>
      </c>
      <c r="C35" s="18" t="s">
        <v>40</v>
      </c>
      <c r="D35" s="15"/>
      <c r="E35" s="16">
        <v>70</v>
      </c>
    </row>
    <row r="36" spans="1:5" customFormat="1" ht="31.5" x14ac:dyDescent="0.25">
      <c r="A36" s="14" t="s">
        <v>41</v>
      </c>
      <c r="B36" s="15" t="s">
        <v>53</v>
      </c>
      <c r="C36" s="18" t="s">
        <v>42</v>
      </c>
      <c r="D36" s="15"/>
      <c r="E36" s="16">
        <v>70</v>
      </c>
    </row>
    <row r="37" spans="1:5" customFormat="1" ht="15.75" x14ac:dyDescent="0.25">
      <c r="A37" s="14" t="s">
        <v>37</v>
      </c>
      <c r="B37" s="15" t="s">
        <v>53</v>
      </c>
      <c r="C37" s="18" t="s">
        <v>42</v>
      </c>
      <c r="D37" s="15" t="s">
        <v>38</v>
      </c>
      <c r="E37" s="16">
        <v>70</v>
      </c>
    </row>
    <row r="38" spans="1:5" customFormat="1" ht="78.75" x14ac:dyDescent="0.25">
      <c r="A38" s="17" t="s">
        <v>49</v>
      </c>
      <c r="B38" s="15" t="s">
        <v>54</v>
      </c>
      <c r="C38" s="18"/>
      <c r="D38" s="15"/>
      <c r="E38" s="16">
        <v>235</v>
      </c>
    </row>
    <row r="39" spans="1:5" customFormat="1" ht="63" x14ac:dyDescent="0.25">
      <c r="A39" s="14" t="s">
        <v>33</v>
      </c>
      <c r="B39" s="15" t="s">
        <v>54</v>
      </c>
      <c r="C39" s="18" t="s">
        <v>34</v>
      </c>
      <c r="D39" s="15"/>
      <c r="E39" s="16">
        <v>235</v>
      </c>
    </row>
    <row r="40" spans="1:5" customFormat="1" ht="15.75" x14ac:dyDescent="0.25">
      <c r="A40" s="14" t="s">
        <v>35</v>
      </c>
      <c r="B40" s="15" t="s">
        <v>54</v>
      </c>
      <c r="C40" s="18" t="s">
        <v>36</v>
      </c>
      <c r="D40" s="15"/>
      <c r="E40" s="16">
        <v>235</v>
      </c>
    </row>
    <row r="41" spans="1:5" customFormat="1" ht="15.75" x14ac:dyDescent="0.25">
      <c r="A41" s="14" t="s">
        <v>37</v>
      </c>
      <c r="B41" s="15" t="s">
        <v>54</v>
      </c>
      <c r="C41" s="18" t="s">
        <v>36</v>
      </c>
      <c r="D41" s="15" t="s">
        <v>38</v>
      </c>
      <c r="E41" s="16">
        <v>235</v>
      </c>
    </row>
    <row r="42" spans="1:5" customFormat="1" ht="31.5" x14ac:dyDescent="0.25">
      <c r="A42" s="14" t="s">
        <v>55</v>
      </c>
      <c r="B42" s="15" t="s">
        <v>56</v>
      </c>
      <c r="C42" s="18"/>
      <c r="D42" s="15"/>
      <c r="E42" s="26">
        <v>919.1</v>
      </c>
    </row>
    <row r="43" spans="1:5" customFormat="1" ht="15.75" x14ac:dyDescent="0.25">
      <c r="A43" s="14" t="s">
        <v>31</v>
      </c>
      <c r="B43" s="15" t="s">
        <v>57</v>
      </c>
      <c r="C43" s="18"/>
      <c r="D43" s="15"/>
      <c r="E43" s="16">
        <v>919.1</v>
      </c>
    </row>
    <row r="44" spans="1:5" customFormat="1" ht="63" x14ac:dyDescent="0.25">
      <c r="A44" s="14" t="s">
        <v>33</v>
      </c>
      <c r="B44" s="15" t="s">
        <v>57</v>
      </c>
      <c r="C44" s="18" t="s">
        <v>34</v>
      </c>
      <c r="D44" s="15"/>
      <c r="E44" s="16">
        <v>839</v>
      </c>
    </row>
    <row r="45" spans="1:5" customFormat="1" ht="15.75" x14ac:dyDescent="0.25">
      <c r="A45" s="14" t="s">
        <v>35</v>
      </c>
      <c r="B45" s="15" t="s">
        <v>57</v>
      </c>
      <c r="C45" s="18" t="s">
        <v>36</v>
      </c>
      <c r="D45" s="15"/>
      <c r="E45" s="16">
        <v>839</v>
      </c>
    </row>
    <row r="46" spans="1:5" customFormat="1" ht="15.75" x14ac:dyDescent="0.25">
      <c r="A46" s="14" t="s">
        <v>58</v>
      </c>
      <c r="B46" s="15" t="s">
        <v>57</v>
      </c>
      <c r="C46" s="18" t="s">
        <v>36</v>
      </c>
      <c r="D46" s="15" t="s">
        <v>59</v>
      </c>
      <c r="E46" s="16">
        <v>839</v>
      </c>
    </row>
    <row r="47" spans="1:5" customFormat="1" ht="31.5" x14ac:dyDescent="0.25">
      <c r="A47" s="14" t="s">
        <v>39</v>
      </c>
      <c r="B47" s="15" t="s">
        <v>57</v>
      </c>
      <c r="C47" s="18" t="s">
        <v>40</v>
      </c>
      <c r="D47" s="15"/>
      <c r="E47" s="16">
        <v>80.099999999999994</v>
      </c>
    </row>
    <row r="48" spans="1:5" customFormat="1" ht="31.5" x14ac:dyDescent="0.25">
      <c r="A48" s="14" t="s">
        <v>41</v>
      </c>
      <c r="B48" s="15" t="s">
        <v>57</v>
      </c>
      <c r="C48" s="18" t="s">
        <v>42</v>
      </c>
      <c r="D48" s="15"/>
      <c r="E48" s="16">
        <v>80.099999999999994</v>
      </c>
    </row>
    <row r="49" spans="1:5" customFormat="1" ht="15.75" x14ac:dyDescent="0.25">
      <c r="A49" s="14" t="s">
        <v>58</v>
      </c>
      <c r="B49" s="15" t="s">
        <v>57</v>
      </c>
      <c r="C49" s="18" t="s">
        <v>42</v>
      </c>
      <c r="D49" s="15" t="s">
        <v>59</v>
      </c>
      <c r="E49" s="16">
        <v>80.099999999999994</v>
      </c>
    </row>
    <row r="50" spans="1:5" customFormat="1" ht="63" x14ac:dyDescent="0.25">
      <c r="A50" s="25" t="s">
        <v>60</v>
      </c>
      <c r="B50" s="15" t="s">
        <v>61</v>
      </c>
      <c r="C50" s="18"/>
      <c r="D50" s="15"/>
      <c r="E50" s="16">
        <v>1020</v>
      </c>
    </row>
    <row r="51" spans="1:5" customFormat="1" ht="15.75" x14ac:dyDescent="0.25">
      <c r="A51" s="14" t="s">
        <v>27</v>
      </c>
      <c r="B51" s="15" t="s">
        <v>62</v>
      </c>
      <c r="C51" s="18"/>
      <c r="D51" s="15"/>
      <c r="E51" s="16">
        <v>120</v>
      </c>
    </row>
    <row r="52" spans="1:5" customFormat="1" ht="31.5" x14ac:dyDescent="0.25">
      <c r="A52" s="14" t="s">
        <v>63</v>
      </c>
      <c r="B52" s="15" t="s">
        <v>64</v>
      </c>
      <c r="C52" s="18"/>
      <c r="D52" s="15"/>
      <c r="E52" s="16">
        <v>120</v>
      </c>
    </row>
    <row r="53" spans="1:5" customFormat="1" ht="31.5" x14ac:dyDescent="0.25">
      <c r="A53" s="14" t="s">
        <v>65</v>
      </c>
      <c r="B53" s="15" t="s">
        <v>66</v>
      </c>
      <c r="C53" s="18"/>
      <c r="D53" s="15"/>
      <c r="E53" s="16">
        <v>100</v>
      </c>
    </row>
    <row r="54" spans="1:5" customFormat="1" ht="31.5" x14ac:dyDescent="0.25">
      <c r="A54" s="14" t="s">
        <v>39</v>
      </c>
      <c r="B54" s="15" t="s">
        <v>66</v>
      </c>
      <c r="C54" s="18" t="s">
        <v>40</v>
      </c>
      <c r="D54" s="15"/>
      <c r="E54" s="16">
        <v>100</v>
      </c>
    </row>
    <row r="55" spans="1:5" customFormat="1" ht="31.5" x14ac:dyDescent="0.25">
      <c r="A55" s="14" t="s">
        <v>41</v>
      </c>
      <c r="B55" s="15" t="s">
        <v>66</v>
      </c>
      <c r="C55" s="18" t="s">
        <v>42</v>
      </c>
      <c r="D55" s="15"/>
      <c r="E55" s="16">
        <v>100</v>
      </c>
    </row>
    <row r="56" spans="1:5" customFormat="1" ht="15.75" x14ac:dyDescent="0.25">
      <c r="A56" s="14" t="s">
        <v>67</v>
      </c>
      <c r="B56" s="15" t="s">
        <v>66</v>
      </c>
      <c r="C56" s="18" t="s">
        <v>42</v>
      </c>
      <c r="D56" s="15" t="s">
        <v>68</v>
      </c>
      <c r="E56" s="16">
        <v>100</v>
      </c>
    </row>
    <row r="57" spans="1:5" customFormat="1" ht="31.5" x14ac:dyDescent="0.25">
      <c r="A57" s="14" t="s">
        <v>69</v>
      </c>
      <c r="B57" s="15" t="s">
        <v>70</v>
      </c>
      <c r="C57" s="18"/>
      <c r="D57" s="15"/>
      <c r="E57" s="16">
        <v>20</v>
      </c>
    </row>
    <row r="58" spans="1:5" customFormat="1" ht="31.5" x14ac:dyDescent="0.25">
      <c r="A58" s="14" t="s">
        <v>39</v>
      </c>
      <c r="B58" s="15" t="s">
        <v>70</v>
      </c>
      <c r="C58" s="18" t="s">
        <v>40</v>
      </c>
      <c r="D58" s="15"/>
      <c r="E58" s="16">
        <v>20</v>
      </c>
    </row>
    <row r="59" spans="1:5" customFormat="1" ht="31.5" x14ac:dyDescent="0.25">
      <c r="A59" s="14" t="s">
        <v>41</v>
      </c>
      <c r="B59" s="15" t="s">
        <v>70</v>
      </c>
      <c r="C59" s="18" t="s">
        <v>42</v>
      </c>
      <c r="D59" s="15"/>
      <c r="E59" s="16">
        <v>20</v>
      </c>
    </row>
    <row r="60" spans="1:5" customFormat="1" ht="15.75" x14ac:dyDescent="0.25">
      <c r="A60" s="14" t="s">
        <v>67</v>
      </c>
      <c r="B60" s="15" t="s">
        <v>70</v>
      </c>
      <c r="C60" s="18" t="s">
        <v>42</v>
      </c>
      <c r="D60" s="15" t="s">
        <v>68</v>
      </c>
      <c r="E60" s="16">
        <v>20</v>
      </c>
    </row>
    <row r="61" spans="1:5" customFormat="1" ht="15.75" x14ac:dyDescent="0.25">
      <c r="A61" s="14" t="s">
        <v>71</v>
      </c>
      <c r="B61" s="15" t="s">
        <v>72</v>
      </c>
      <c r="C61" s="18"/>
      <c r="D61" s="15"/>
      <c r="E61" s="16">
        <v>900</v>
      </c>
    </row>
    <row r="62" spans="1:5" customFormat="1" ht="47.25" x14ac:dyDescent="0.25">
      <c r="A62" s="14" t="s">
        <v>73</v>
      </c>
      <c r="B62" s="15" t="s">
        <v>74</v>
      </c>
      <c r="C62" s="18"/>
      <c r="D62" s="15"/>
      <c r="E62" s="16">
        <v>900</v>
      </c>
    </row>
    <row r="63" spans="1:5" customFormat="1" ht="15.75" x14ac:dyDescent="0.25">
      <c r="A63" s="14" t="s">
        <v>75</v>
      </c>
      <c r="B63" s="15" t="s">
        <v>76</v>
      </c>
      <c r="C63" s="18"/>
      <c r="D63" s="15"/>
      <c r="E63" s="16">
        <v>900</v>
      </c>
    </row>
    <row r="64" spans="1:5" customFormat="1" ht="15.75" x14ac:dyDescent="0.25">
      <c r="A64" s="14" t="s">
        <v>43</v>
      </c>
      <c r="B64" s="15" t="s">
        <v>76</v>
      </c>
      <c r="C64" s="18" t="s">
        <v>44</v>
      </c>
      <c r="D64" s="15"/>
      <c r="E64" s="16">
        <v>900</v>
      </c>
    </row>
    <row r="65" spans="1:5" customFormat="1" ht="47.25" x14ac:dyDescent="0.25">
      <c r="A65" s="14" t="s">
        <v>77</v>
      </c>
      <c r="B65" s="15" t="s">
        <v>76</v>
      </c>
      <c r="C65" s="18" t="s">
        <v>78</v>
      </c>
      <c r="D65" s="15"/>
      <c r="E65" s="16">
        <v>900</v>
      </c>
    </row>
    <row r="66" spans="1:5" customFormat="1" ht="15.75" x14ac:dyDescent="0.25">
      <c r="A66" s="14" t="s">
        <v>67</v>
      </c>
      <c r="B66" s="15" t="s">
        <v>76</v>
      </c>
      <c r="C66" s="18" t="s">
        <v>78</v>
      </c>
      <c r="D66" s="15" t="s">
        <v>68</v>
      </c>
      <c r="E66" s="16">
        <v>900</v>
      </c>
    </row>
    <row r="67" spans="1:5" customFormat="1" ht="31.5" x14ac:dyDescent="0.25">
      <c r="A67" s="25" t="s">
        <v>79</v>
      </c>
      <c r="B67" s="15" t="s">
        <v>80</v>
      </c>
      <c r="C67" s="18"/>
      <c r="D67" s="15"/>
      <c r="E67" s="16">
        <v>1410</v>
      </c>
    </row>
    <row r="68" spans="1:5" customFormat="1" ht="15.75" x14ac:dyDescent="0.25">
      <c r="A68" s="14" t="s">
        <v>27</v>
      </c>
      <c r="B68" s="15" t="s">
        <v>81</v>
      </c>
      <c r="C68" s="18"/>
      <c r="D68" s="15"/>
      <c r="E68" s="16">
        <v>1130</v>
      </c>
    </row>
    <row r="69" spans="1:5" customFormat="1" ht="31.5" x14ac:dyDescent="0.25">
      <c r="A69" s="14" t="s">
        <v>82</v>
      </c>
      <c r="B69" s="15" t="s">
        <v>83</v>
      </c>
      <c r="C69" s="18"/>
      <c r="D69" s="15"/>
      <c r="E69" s="16">
        <v>1030</v>
      </c>
    </row>
    <row r="70" spans="1:5" customFormat="1" ht="15.75" x14ac:dyDescent="0.25">
      <c r="A70" s="14" t="s">
        <v>84</v>
      </c>
      <c r="B70" s="15" t="s">
        <v>85</v>
      </c>
      <c r="C70" s="18"/>
      <c r="D70" s="15"/>
      <c r="E70" s="16">
        <v>850</v>
      </c>
    </row>
    <row r="71" spans="1:5" customFormat="1" ht="31.5" x14ac:dyDescent="0.25">
      <c r="A71" s="14" t="s">
        <v>39</v>
      </c>
      <c r="B71" s="15" t="s">
        <v>85</v>
      </c>
      <c r="C71" s="18" t="s">
        <v>40</v>
      </c>
      <c r="D71" s="15"/>
      <c r="E71" s="16">
        <v>750</v>
      </c>
    </row>
    <row r="72" spans="1:5" customFormat="1" ht="31.5" x14ac:dyDescent="0.25">
      <c r="A72" s="14" t="s">
        <v>41</v>
      </c>
      <c r="B72" s="15" t="s">
        <v>85</v>
      </c>
      <c r="C72" s="18" t="s">
        <v>42</v>
      </c>
      <c r="D72" s="15"/>
      <c r="E72" s="16">
        <v>750</v>
      </c>
    </row>
    <row r="73" spans="1:5" customFormat="1" ht="15.75" x14ac:dyDescent="0.25">
      <c r="A73" s="14" t="s">
        <v>86</v>
      </c>
      <c r="B73" s="15" t="s">
        <v>85</v>
      </c>
      <c r="C73" s="18" t="s">
        <v>42</v>
      </c>
      <c r="D73" s="15" t="s">
        <v>87</v>
      </c>
      <c r="E73" s="16">
        <v>750</v>
      </c>
    </row>
    <row r="74" spans="1:5" customFormat="1" ht="31.5" x14ac:dyDescent="0.25">
      <c r="A74" s="14" t="s">
        <v>88</v>
      </c>
      <c r="B74" s="15" t="s">
        <v>85</v>
      </c>
      <c r="C74" s="18" t="s">
        <v>89</v>
      </c>
      <c r="D74" s="15"/>
      <c r="E74" s="16">
        <v>100</v>
      </c>
    </row>
    <row r="75" spans="1:5" customFormat="1" ht="15.75" x14ac:dyDescent="0.25">
      <c r="A75" s="14" t="s">
        <v>90</v>
      </c>
      <c r="B75" s="15" t="s">
        <v>85</v>
      </c>
      <c r="C75" s="18" t="s">
        <v>91</v>
      </c>
      <c r="D75" s="15"/>
      <c r="E75" s="16">
        <v>100</v>
      </c>
    </row>
    <row r="76" spans="1:5" customFormat="1" ht="15.75" x14ac:dyDescent="0.25">
      <c r="A76" s="14" t="s">
        <v>86</v>
      </c>
      <c r="B76" s="15" t="s">
        <v>85</v>
      </c>
      <c r="C76" s="18" t="s">
        <v>91</v>
      </c>
      <c r="D76" s="15" t="s">
        <v>87</v>
      </c>
      <c r="E76" s="16">
        <v>100</v>
      </c>
    </row>
    <row r="77" spans="1:5" customFormat="1" ht="15.75" x14ac:dyDescent="0.25">
      <c r="A77" s="14" t="s">
        <v>92</v>
      </c>
      <c r="B77" s="15" t="s">
        <v>93</v>
      </c>
      <c r="C77" s="18"/>
      <c r="D77" s="15"/>
      <c r="E77" s="16">
        <v>130</v>
      </c>
    </row>
    <row r="78" spans="1:5" customFormat="1" ht="31.5" x14ac:dyDescent="0.25">
      <c r="A78" s="14" t="s">
        <v>39</v>
      </c>
      <c r="B78" s="15" t="s">
        <v>93</v>
      </c>
      <c r="C78" s="18" t="s">
        <v>40</v>
      </c>
      <c r="D78" s="15"/>
      <c r="E78" s="16">
        <v>130</v>
      </c>
    </row>
    <row r="79" spans="1:5" customFormat="1" ht="31.5" x14ac:dyDescent="0.25">
      <c r="A79" s="14" t="s">
        <v>41</v>
      </c>
      <c r="B79" s="15" t="s">
        <v>93</v>
      </c>
      <c r="C79" s="18" t="s">
        <v>42</v>
      </c>
      <c r="D79" s="15"/>
      <c r="E79" s="16">
        <v>130</v>
      </c>
    </row>
    <row r="80" spans="1:5" customFormat="1" ht="15.75" x14ac:dyDescent="0.25">
      <c r="A80" s="14" t="s">
        <v>86</v>
      </c>
      <c r="B80" s="15" t="s">
        <v>93</v>
      </c>
      <c r="C80" s="18" t="s">
        <v>42</v>
      </c>
      <c r="D80" s="15" t="s">
        <v>87</v>
      </c>
      <c r="E80" s="16">
        <v>130</v>
      </c>
    </row>
    <row r="81" spans="1:5" customFormat="1" ht="15.75" x14ac:dyDescent="0.25">
      <c r="A81" s="14" t="s">
        <v>94</v>
      </c>
      <c r="B81" s="15" t="s">
        <v>95</v>
      </c>
      <c r="C81" s="18"/>
      <c r="D81" s="15"/>
      <c r="E81" s="16">
        <v>50</v>
      </c>
    </row>
    <row r="82" spans="1:5" customFormat="1" ht="31.5" x14ac:dyDescent="0.25">
      <c r="A82" s="14" t="s">
        <v>39</v>
      </c>
      <c r="B82" s="15" t="s">
        <v>95</v>
      </c>
      <c r="C82" s="18" t="s">
        <v>40</v>
      </c>
      <c r="D82" s="15"/>
      <c r="E82" s="16">
        <v>50</v>
      </c>
    </row>
    <row r="83" spans="1:5" customFormat="1" ht="31.5" x14ac:dyDescent="0.25">
      <c r="A83" s="14" t="s">
        <v>41</v>
      </c>
      <c r="B83" s="15" t="s">
        <v>95</v>
      </c>
      <c r="C83" s="18" t="s">
        <v>42</v>
      </c>
      <c r="D83" s="15"/>
      <c r="E83" s="16">
        <v>50</v>
      </c>
    </row>
    <row r="84" spans="1:5" customFormat="1" ht="15.75" x14ac:dyDescent="0.25">
      <c r="A84" s="14" t="s">
        <v>86</v>
      </c>
      <c r="B84" s="15" t="s">
        <v>95</v>
      </c>
      <c r="C84" s="18" t="s">
        <v>42</v>
      </c>
      <c r="D84" s="15" t="s">
        <v>87</v>
      </c>
      <c r="E84" s="16">
        <v>50</v>
      </c>
    </row>
    <row r="85" spans="1:5" customFormat="1" ht="31.5" x14ac:dyDescent="0.25">
      <c r="A85" s="14" t="s">
        <v>96</v>
      </c>
      <c r="B85" s="15" t="s">
        <v>97</v>
      </c>
      <c r="C85" s="18"/>
      <c r="D85" s="15"/>
      <c r="E85" s="16">
        <v>100</v>
      </c>
    </row>
    <row r="86" spans="1:5" customFormat="1" ht="15.75" x14ac:dyDescent="0.25">
      <c r="A86" s="14" t="s">
        <v>98</v>
      </c>
      <c r="B86" s="15" t="s">
        <v>99</v>
      </c>
      <c r="C86" s="18"/>
      <c r="D86" s="15"/>
      <c r="E86" s="16">
        <v>100</v>
      </c>
    </row>
    <row r="87" spans="1:5" customFormat="1" ht="31.5" x14ac:dyDescent="0.25">
      <c r="A87" s="14" t="s">
        <v>39</v>
      </c>
      <c r="B87" s="15" t="s">
        <v>99</v>
      </c>
      <c r="C87" s="18" t="s">
        <v>40</v>
      </c>
      <c r="D87" s="15"/>
      <c r="E87" s="16">
        <v>100</v>
      </c>
    </row>
    <row r="88" spans="1:5" customFormat="1" ht="31.5" x14ac:dyDescent="0.25">
      <c r="A88" s="14" t="s">
        <v>41</v>
      </c>
      <c r="B88" s="15" t="s">
        <v>99</v>
      </c>
      <c r="C88" s="18" t="s">
        <v>42</v>
      </c>
      <c r="D88" s="15"/>
      <c r="E88" s="16">
        <v>100</v>
      </c>
    </row>
    <row r="89" spans="1:5" customFormat="1" ht="15.75" x14ac:dyDescent="0.25">
      <c r="A89" s="14" t="s">
        <v>86</v>
      </c>
      <c r="B89" s="15" t="s">
        <v>99</v>
      </c>
      <c r="C89" s="18" t="s">
        <v>42</v>
      </c>
      <c r="D89" s="15" t="s">
        <v>87</v>
      </c>
      <c r="E89" s="16">
        <v>100</v>
      </c>
    </row>
    <row r="90" spans="1:5" customFormat="1" ht="15.75" x14ac:dyDescent="0.25">
      <c r="A90" s="14" t="s">
        <v>71</v>
      </c>
      <c r="B90" s="15" t="s">
        <v>100</v>
      </c>
      <c r="C90" s="18"/>
      <c r="D90" s="15"/>
      <c r="E90" s="16">
        <v>280</v>
      </c>
    </row>
    <row r="91" spans="1:5" customFormat="1" ht="31.5" x14ac:dyDescent="0.25">
      <c r="A91" s="14" t="s">
        <v>101</v>
      </c>
      <c r="B91" s="15" t="s">
        <v>102</v>
      </c>
      <c r="C91" s="18"/>
      <c r="D91" s="15"/>
      <c r="E91" s="16">
        <v>280</v>
      </c>
    </row>
    <row r="92" spans="1:5" customFormat="1" ht="31.5" x14ac:dyDescent="0.25">
      <c r="A92" s="14" t="s">
        <v>103</v>
      </c>
      <c r="B92" s="15" t="s">
        <v>104</v>
      </c>
      <c r="C92" s="18"/>
      <c r="D92" s="15"/>
      <c r="E92" s="16">
        <v>280</v>
      </c>
    </row>
    <row r="93" spans="1:5" customFormat="1" ht="31.5" x14ac:dyDescent="0.25">
      <c r="A93" s="14" t="s">
        <v>39</v>
      </c>
      <c r="B93" s="15" t="s">
        <v>104</v>
      </c>
      <c r="C93" s="18" t="s">
        <v>40</v>
      </c>
      <c r="D93" s="15"/>
      <c r="E93" s="16">
        <v>280</v>
      </c>
    </row>
    <row r="94" spans="1:5" customFormat="1" ht="31.5" x14ac:dyDescent="0.25">
      <c r="A94" s="14" t="s">
        <v>41</v>
      </c>
      <c r="B94" s="15" t="s">
        <v>104</v>
      </c>
      <c r="C94" s="18" t="s">
        <v>42</v>
      </c>
      <c r="D94" s="15"/>
      <c r="E94" s="16">
        <v>280</v>
      </c>
    </row>
    <row r="95" spans="1:5" customFormat="1" ht="15.75" x14ac:dyDescent="0.25">
      <c r="A95" s="14" t="s">
        <v>67</v>
      </c>
      <c r="B95" s="15" t="s">
        <v>104</v>
      </c>
      <c r="C95" s="18" t="s">
        <v>42</v>
      </c>
      <c r="D95" s="15" t="s">
        <v>68</v>
      </c>
      <c r="E95" s="16">
        <v>280</v>
      </c>
    </row>
    <row r="96" spans="1:5" customFormat="1" ht="31.5" x14ac:dyDescent="0.25">
      <c r="A96" s="25" t="s">
        <v>105</v>
      </c>
      <c r="B96" s="15" t="s">
        <v>106</v>
      </c>
      <c r="C96" s="18"/>
      <c r="D96" s="15"/>
      <c r="E96" s="16">
        <v>2467.1</v>
      </c>
    </row>
    <row r="97" spans="1:5" customFormat="1" ht="15.75" x14ac:dyDescent="0.25">
      <c r="A97" s="14" t="s">
        <v>27</v>
      </c>
      <c r="B97" s="15" t="s">
        <v>107</v>
      </c>
      <c r="C97" s="18"/>
      <c r="D97" s="15"/>
      <c r="E97" s="16">
        <v>1000</v>
      </c>
    </row>
    <row r="98" spans="1:5" customFormat="1" ht="31.5" x14ac:dyDescent="0.25">
      <c r="A98" s="14" t="s">
        <v>108</v>
      </c>
      <c r="B98" s="15" t="s">
        <v>109</v>
      </c>
      <c r="C98" s="18"/>
      <c r="D98" s="15"/>
      <c r="E98" s="16">
        <v>1000</v>
      </c>
    </row>
    <row r="99" spans="1:5" customFormat="1" ht="15.75" x14ac:dyDescent="0.25">
      <c r="A99" s="14" t="s">
        <v>110</v>
      </c>
      <c r="B99" s="15" t="s">
        <v>111</v>
      </c>
      <c r="C99" s="18"/>
      <c r="D99" s="15"/>
      <c r="E99" s="16">
        <v>1000</v>
      </c>
    </row>
    <row r="100" spans="1:5" customFormat="1" ht="31.5" x14ac:dyDescent="0.25">
      <c r="A100" s="14" t="s">
        <v>39</v>
      </c>
      <c r="B100" s="15" t="s">
        <v>111</v>
      </c>
      <c r="C100" s="18" t="s">
        <v>40</v>
      </c>
      <c r="D100" s="15"/>
      <c r="E100" s="16">
        <v>1000</v>
      </c>
    </row>
    <row r="101" spans="1:5" customFormat="1" ht="31.5" x14ac:dyDescent="0.25">
      <c r="A101" s="14" t="s">
        <v>41</v>
      </c>
      <c r="B101" s="15" t="s">
        <v>111</v>
      </c>
      <c r="C101" s="18" t="s">
        <v>42</v>
      </c>
      <c r="D101" s="15"/>
      <c r="E101" s="16">
        <v>1000</v>
      </c>
    </row>
    <row r="102" spans="1:5" customFormat="1" ht="15.75" x14ac:dyDescent="0.25">
      <c r="A102" s="14" t="s">
        <v>112</v>
      </c>
      <c r="B102" s="15" t="s">
        <v>111</v>
      </c>
      <c r="C102" s="18" t="s">
        <v>42</v>
      </c>
      <c r="D102" s="15" t="s">
        <v>113</v>
      </c>
      <c r="E102" s="16">
        <v>1000</v>
      </c>
    </row>
    <row r="103" spans="1:5" customFormat="1" ht="15.75" x14ac:dyDescent="0.25">
      <c r="A103" s="14" t="s">
        <v>71</v>
      </c>
      <c r="B103" s="15" t="s">
        <v>114</v>
      </c>
      <c r="C103" s="18"/>
      <c r="D103" s="15"/>
      <c r="E103" s="16">
        <v>1467.1</v>
      </c>
    </row>
    <row r="104" spans="1:5" customFormat="1" ht="31.5" x14ac:dyDescent="0.25">
      <c r="A104" s="14" t="s">
        <v>115</v>
      </c>
      <c r="B104" s="15" t="s">
        <v>116</v>
      </c>
      <c r="C104" s="18"/>
      <c r="D104" s="15"/>
      <c r="E104" s="16">
        <v>1467.1</v>
      </c>
    </row>
    <row r="105" spans="1:5" customFormat="1" ht="15.75" x14ac:dyDescent="0.25">
      <c r="A105" s="14" t="s">
        <v>117</v>
      </c>
      <c r="B105" s="15" t="s">
        <v>118</v>
      </c>
      <c r="C105" s="18"/>
      <c r="D105" s="15"/>
      <c r="E105" s="16">
        <v>1467.1</v>
      </c>
    </row>
    <row r="106" spans="1:5" customFormat="1" ht="31.5" x14ac:dyDescent="0.25">
      <c r="A106" s="14" t="s">
        <v>39</v>
      </c>
      <c r="B106" s="15" t="s">
        <v>118</v>
      </c>
      <c r="C106" s="18" t="s">
        <v>40</v>
      </c>
      <c r="D106" s="15"/>
      <c r="E106" s="16">
        <v>1467.1</v>
      </c>
    </row>
    <row r="107" spans="1:5" customFormat="1" ht="31.5" x14ac:dyDescent="0.25">
      <c r="A107" s="14" t="s">
        <v>41</v>
      </c>
      <c r="B107" s="15" t="s">
        <v>118</v>
      </c>
      <c r="C107" s="18" t="s">
        <v>42</v>
      </c>
      <c r="D107" s="15"/>
      <c r="E107" s="16">
        <v>1467.1</v>
      </c>
    </row>
    <row r="108" spans="1:5" customFormat="1" ht="15.75" x14ac:dyDescent="0.25">
      <c r="A108" s="14" t="s">
        <v>112</v>
      </c>
      <c r="B108" s="15" t="s">
        <v>118</v>
      </c>
      <c r="C108" s="18" t="s">
        <v>42</v>
      </c>
      <c r="D108" s="15" t="s">
        <v>113</v>
      </c>
      <c r="E108" s="16">
        <v>1467.1</v>
      </c>
    </row>
    <row r="109" spans="1:5" customFormat="1" ht="31.5" x14ac:dyDescent="0.25">
      <c r="A109" s="25" t="s">
        <v>119</v>
      </c>
      <c r="B109" s="15" t="s">
        <v>120</v>
      </c>
      <c r="C109" s="18"/>
      <c r="D109" s="15"/>
      <c r="E109" s="16">
        <v>2796.4</v>
      </c>
    </row>
    <row r="110" spans="1:5" customFormat="1" ht="15.75" x14ac:dyDescent="0.25">
      <c r="A110" s="14" t="s">
        <v>27</v>
      </c>
      <c r="B110" s="15" t="s">
        <v>121</v>
      </c>
      <c r="C110" s="18"/>
      <c r="D110" s="15"/>
      <c r="E110" s="16">
        <v>2796.4</v>
      </c>
    </row>
    <row r="111" spans="1:5" customFormat="1" ht="47.25" x14ac:dyDescent="0.25">
      <c r="A111" s="14" t="s">
        <v>122</v>
      </c>
      <c r="B111" s="15" t="s">
        <v>123</v>
      </c>
      <c r="C111" s="18"/>
      <c r="D111" s="15"/>
      <c r="E111" s="16">
        <v>2591.4</v>
      </c>
    </row>
    <row r="112" spans="1:5" customFormat="1" ht="78.75" x14ac:dyDescent="0.25">
      <c r="A112" s="14" t="s">
        <v>124</v>
      </c>
      <c r="B112" s="15" t="s">
        <v>125</v>
      </c>
      <c r="C112" s="18"/>
      <c r="D112" s="15"/>
      <c r="E112" s="16">
        <v>1188.5</v>
      </c>
    </row>
    <row r="113" spans="1:5" customFormat="1" ht="31.5" x14ac:dyDescent="0.25">
      <c r="A113" s="14" t="s">
        <v>39</v>
      </c>
      <c r="B113" s="15" t="s">
        <v>125</v>
      </c>
      <c r="C113" s="18" t="s">
        <v>40</v>
      </c>
      <c r="D113" s="15"/>
      <c r="E113" s="16">
        <v>1188.5</v>
      </c>
    </row>
    <row r="114" spans="1:5" customFormat="1" ht="31.5" x14ac:dyDescent="0.25">
      <c r="A114" s="14" t="s">
        <v>41</v>
      </c>
      <c r="B114" s="15" t="s">
        <v>125</v>
      </c>
      <c r="C114" s="18" t="s">
        <v>42</v>
      </c>
      <c r="D114" s="15"/>
      <c r="E114" s="16">
        <v>1188.5</v>
      </c>
    </row>
    <row r="115" spans="1:5" customFormat="1" ht="15.75" x14ac:dyDescent="0.25">
      <c r="A115" s="14" t="s">
        <v>86</v>
      </c>
      <c r="B115" s="15" t="s">
        <v>125</v>
      </c>
      <c r="C115" s="18" t="s">
        <v>42</v>
      </c>
      <c r="D115" s="15" t="s">
        <v>87</v>
      </c>
      <c r="E115" s="16">
        <v>1188.5</v>
      </c>
    </row>
    <row r="116" spans="1:5" customFormat="1" ht="78.75" x14ac:dyDescent="0.25">
      <c r="A116" s="17" t="s">
        <v>126</v>
      </c>
      <c r="B116" s="15" t="s">
        <v>127</v>
      </c>
      <c r="C116" s="18"/>
      <c r="D116" s="15"/>
      <c r="E116" s="16">
        <v>1402.9</v>
      </c>
    </row>
    <row r="117" spans="1:5" customFormat="1" ht="31.5" x14ac:dyDescent="0.25">
      <c r="A117" s="14" t="s">
        <v>39</v>
      </c>
      <c r="B117" s="15" t="s">
        <v>127</v>
      </c>
      <c r="C117" s="18" t="s">
        <v>40</v>
      </c>
      <c r="D117" s="15"/>
      <c r="E117" s="16">
        <v>1402.9</v>
      </c>
    </row>
    <row r="118" spans="1:5" customFormat="1" ht="31.5" x14ac:dyDescent="0.25">
      <c r="A118" s="14" t="s">
        <v>41</v>
      </c>
      <c r="B118" s="15" t="s">
        <v>127</v>
      </c>
      <c r="C118" s="18" t="s">
        <v>42</v>
      </c>
      <c r="D118" s="15"/>
      <c r="E118" s="16">
        <v>1402.9</v>
      </c>
    </row>
    <row r="119" spans="1:5" customFormat="1" ht="15.75" x14ac:dyDescent="0.25">
      <c r="A119" s="14" t="s">
        <v>86</v>
      </c>
      <c r="B119" s="15" t="s">
        <v>127</v>
      </c>
      <c r="C119" s="18" t="s">
        <v>42</v>
      </c>
      <c r="D119" s="15" t="s">
        <v>87</v>
      </c>
      <c r="E119" s="16">
        <v>1402.9</v>
      </c>
    </row>
    <row r="120" spans="1:5" customFormat="1" ht="31.5" x14ac:dyDescent="0.25">
      <c r="A120" s="14" t="s">
        <v>128</v>
      </c>
      <c r="B120" s="15" t="s">
        <v>129</v>
      </c>
      <c r="C120" s="18"/>
      <c r="D120" s="15"/>
      <c r="E120" s="16">
        <v>205</v>
      </c>
    </row>
    <row r="121" spans="1:5" customFormat="1" ht="31.5" x14ac:dyDescent="0.25">
      <c r="A121" s="14" t="s">
        <v>130</v>
      </c>
      <c r="B121" s="15" t="s">
        <v>131</v>
      </c>
      <c r="C121" s="18"/>
      <c r="D121" s="15"/>
      <c r="E121" s="16">
        <v>205</v>
      </c>
    </row>
    <row r="122" spans="1:5" customFormat="1" ht="63" x14ac:dyDescent="0.25">
      <c r="A122" s="14" t="s">
        <v>33</v>
      </c>
      <c r="B122" s="15" t="s">
        <v>131</v>
      </c>
      <c r="C122" s="18" t="s">
        <v>34</v>
      </c>
      <c r="D122" s="15"/>
      <c r="E122" s="16">
        <v>155</v>
      </c>
    </row>
    <row r="123" spans="1:5" customFormat="1" ht="15.75" x14ac:dyDescent="0.25">
      <c r="A123" s="14" t="s">
        <v>35</v>
      </c>
      <c r="B123" s="15" t="s">
        <v>131</v>
      </c>
      <c r="C123" s="18" t="s">
        <v>36</v>
      </c>
      <c r="D123" s="15"/>
      <c r="E123" s="16">
        <v>155</v>
      </c>
    </row>
    <row r="124" spans="1:5" customFormat="1" ht="15.75" x14ac:dyDescent="0.25">
      <c r="A124" s="14" t="s">
        <v>132</v>
      </c>
      <c r="B124" s="15" t="s">
        <v>131</v>
      </c>
      <c r="C124" s="18" t="s">
        <v>36</v>
      </c>
      <c r="D124" s="15" t="s">
        <v>133</v>
      </c>
      <c r="E124" s="16">
        <v>155</v>
      </c>
    </row>
    <row r="125" spans="1:5" customFormat="1" ht="31.5" x14ac:dyDescent="0.25">
      <c r="A125" s="14" t="s">
        <v>39</v>
      </c>
      <c r="B125" s="15" t="s">
        <v>131</v>
      </c>
      <c r="C125" s="18" t="s">
        <v>40</v>
      </c>
      <c r="D125" s="15"/>
      <c r="E125" s="16">
        <v>50</v>
      </c>
    </row>
    <row r="126" spans="1:5" customFormat="1" ht="31.5" x14ac:dyDescent="0.25">
      <c r="A126" s="14" t="s">
        <v>41</v>
      </c>
      <c r="B126" s="15" t="s">
        <v>131</v>
      </c>
      <c r="C126" s="18" t="s">
        <v>42</v>
      </c>
      <c r="D126" s="15"/>
      <c r="E126" s="16">
        <v>50</v>
      </c>
    </row>
    <row r="127" spans="1:5" customFormat="1" ht="15.75" x14ac:dyDescent="0.25">
      <c r="A127" s="14" t="s">
        <v>132</v>
      </c>
      <c r="B127" s="15" t="s">
        <v>131</v>
      </c>
      <c r="C127" s="18" t="s">
        <v>42</v>
      </c>
      <c r="D127" s="15" t="s">
        <v>133</v>
      </c>
      <c r="E127" s="16">
        <v>50</v>
      </c>
    </row>
    <row r="128" spans="1:5" customFormat="1" ht="31.5" x14ac:dyDescent="0.25">
      <c r="A128" s="25" t="s">
        <v>134</v>
      </c>
      <c r="B128" s="15" t="s">
        <v>135</v>
      </c>
      <c r="C128" s="18"/>
      <c r="D128" s="15"/>
      <c r="E128" s="16">
        <v>11317.9</v>
      </c>
    </row>
    <row r="129" spans="1:5" customFormat="1" ht="15.75" x14ac:dyDescent="0.25">
      <c r="A129" s="14" t="s">
        <v>136</v>
      </c>
      <c r="B129" s="15" t="s">
        <v>137</v>
      </c>
      <c r="C129" s="18"/>
      <c r="D129" s="15"/>
      <c r="E129" s="16">
        <v>9004</v>
      </c>
    </row>
    <row r="130" spans="1:5" customFormat="1" ht="15.75" x14ac:dyDescent="0.25">
      <c r="A130" s="14" t="s">
        <v>138</v>
      </c>
      <c r="B130" s="15" t="s">
        <v>139</v>
      </c>
      <c r="C130" s="18"/>
      <c r="D130" s="15"/>
      <c r="E130" s="16">
        <v>9004</v>
      </c>
    </row>
    <row r="131" spans="1:5" customFormat="1" ht="15.75" x14ac:dyDescent="0.25">
      <c r="A131" s="14" t="s">
        <v>140</v>
      </c>
      <c r="B131" s="15" t="s">
        <v>141</v>
      </c>
      <c r="C131" s="18"/>
      <c r="D131" s="15"/>
      <c r="E131" s="16">
        <v>6188</v>
      </c>
    </row>
    <row r="132" spans="1:5" customFormat="1" ht="63" x14ac:dyDescent="0.25">
      <c r="A132" s="14" t="s">
        <v>33</v>
      </c>
      <c r="B132" s="15" t="s">
        <v>141</v>
      </c>
      <c r="C132" s="18" t="s">
        <v>34</v>
      </c>
      <c r="D132" s="15"/>
      <c r="E132" s="16">
        <v>4422</v>
      </c>
    </row>
    <row r="133" spans="1:5" customFormat="1" ht="31.5" x14ac:dyDescent="0.25">
      <c r="A133" s="14" t="s">
        <v>142</v>
      </c>
      <c r="B133" s="15" t="s">
        <v>141</v>
      </c>
      <c r="C133" s="18" t="s">
        <v>143</v>
      </c>
      <c r="D133" s="15"/>
      <c r="E133" s="16">
        <v>4422</v>
      </c>
    </row>
    <row r="134" spans="1:5" customFormat="1" ht="47.25" x14ac:dyDescent="0.25">
      <c r="A134" s="14" t="s">
        <v>144</v>
      </c>
      <c r="B134" s="15" t="s">
        <v>141</v>
      </c>
      <c r="C134" s="18" t="s">
        <v>143</v>
      </c>
      <c r="D134" s="15" t="s">
        <v>145</v>
      </c>
      <c r="E134" s="16">
        <v>4422</v>
      </c>
    </row>
    <row r="135" spans="1:5" customFormat="1" ht="31.5" x14ac:dyDescent="0.25">
      <c r="A135" s="14" t="s">
        <v>39</v>
      </c>
      <c r="B135" s="15" t="s">
        <v>141</v>
      </c>
      <c r="C135" s="18" t="s">
        <v>40</v>
      </c>
      <c r="D135" s="15"/>
      <c r="E135" s="16">
        <v>1745</v>
      </c>
    </row>
    <row r="136" spans="1:5" customFormat="1" ht="31.5" x14ac:dyDescent="0.25">
      <c r="A136" s="14" t="s">
        <v>41</v>
      </c>
      <c r="B136" s="15" t="s">
        <v>141</v>
      </c>
      <c r="C136" s="18" t="s">
        <v>42</v>
      </c>
      <c r="D136" s="15"/>
      <c r="E136" s="16">
        <v>1745</v>
      </c>
    </row>
    <row r="137" spans="1:5" customFormat="1" ht="47.25" x14ac:dyDescent="0.25">
      <c r="A137" s="14" t="s">
        <v>144</v>
      </c>
      <c r="B137" s="15" t="s">
        <v>141</v>
      </c>
      <c r="C137" s="18" t="s">
        <v>42</v>
      </c>
      <c r="D137" s="15" t="s">
        <v>145</v>
      </c>
      <c r="E137" s="16">
        <v>1745</v>
      </c>
    </row>
    <row r="138" spans="1:5" customFormat="1" ht="15.75" x14ac:dyDescent="0.25">
      <c r="A138" s="14" t="s">
        <v>43</v>
      </c>
      <c r="B138" s="15" t="s">
        <v>141</v>
      </c>
      <c r="C138" s="18" t="s">
        <v>44</v>
      </c>
      <c r="D138" s="15"/>
      <c r="E138" s="16">
        <v>21</v>
      </c>
    </row>
    <row r="139" spans="1:5" customFormat="1" ht="15.75" x14ac:dyDescent="0.25">
      <c r="A139" s="14" t="s">
        <v>47</v>
      </c>
      <c r="B139" s="15" t="s">
        <v>141</v>
      </c>
      <c r="C139" s="18" t="s">
        <v>48</v>
      </c>
      <c r="D139" s="15"/>
      <c r="E139" s="16">
        <v>21</v>
      </c>
    </row>
    <row r="140" spans="1:5" customFormat="1" ht="47.25" x14ac:dyDescent="0.25">
      <c r="A140" s="14" t="s">
        <v>144</v>
      </c>
      <c r="B140" s="15" t="s">
        <v>141</v>
      </c>
      <c r="C140" s="18" t="s">
        <v>48</v>
      </c>
      <c r="D140" s="15" t="s">
        <v>145</v>
      </c>
      <c r="E140" s="16">
        <v>21</v>
      </c>
    </row>
    <row r="141" spans="1:5" customFormat="1" ht="15.75" x14ac:dyDescent="0.25">
      <c r="A141" s="14" t="s">
        <v>146</v>
      </c>
      <c r="B141" s="15" t="s">
        <v>147</v>
      </c>
      <c r="C141" s="18"/>
      <c r="D141" s="15"/>
      <c r="E141" s="16">
        <v>912</v>
      </c>
    </row>
    <row r="142" spans="1:5" customFormat="1" ht="63" x14ac:dyDescent="0.25">
      <c r="A142" s="14" t="s">
        <v>33</v>
      </c>
      <c r="B142" s="15" t="s">
        <v>147</v>
      </c>
      <c r="C142" s="18" t="s">
        <v>34</v>
      </c>
      <c r="D142" s="15"/>
      <c r="E142" s="16">
        <v>912</v>
      </c>
    </row>
    <row r="143" spans="1:5" customFormat="1" ht="31.5" x14ac:dyDescent="0.25">
      <c r="A143" s="14" t="s">
        <v>142</v>
      </c>
      <c r="B143" s="15" t="s">
        <v>147</v>
      </c>
      <c r="C143" s="18" t="s">
        <v>143</v>
      </c>
      <c r="D143" s="15"/>
      <c r="E143" s="16">
        <v>912</v>
      </c>
    </row>
    <row r="144" spans="1:5" customFormat="1" ht="47.25" x14ac:dyDescent="0.25">
      <c r="A144" s="14" t="s">
        <v>144</v>
      </c>
      <c r="B144" s="15" t="s">
        <v>147</v>
      </c>
      <c r="C144" s="18" t="s">
        <v>143</v>
      </c>
      <c r="D144" s="15" t="s">
        <v>145</v>
      </c>
      <c r="E144" s="16">
        <v>912</v>
      </c>
    </row>
    <row r="145" spans="1:5" customFormat="1" ht="15.75" x14ac:dyDescent="0.25">
      <c r="A145" s="14" t="s">
        <v>148</v>
      </c>
      <c r="B145" s="15" t="s">
        <v>149</v>
      </c>
      <c r="C145" s="18"/>
      <c r="D145" s="15"/>
      <c r="E145" s="16">
        <v>1328.1</v>
      </c>
    </row>
    <row r="146" spans="1:5" customFormat="1" ht="63" x14ac:dyDescent="0.25">
      <c r="A146" s="14" t="s">
        <v>33</v>
      </c>
      <c r="B146" s="15" t="s">
        <v>149</v>
      </c>
      <c r="C146" s="18" t="s">
        <v>34</v>
      </c>
      <c r="D146" s="15"/>
      <c r="E146" s="16">
        <v>1328.1</v>
      </c>
    </row>
    <row r="147" spans="1:5" customFormat="1" ht="31.5" x14ac:dyDescent="0.25">
      <c r="A147" s="14" t="s">
        <v>142</v>
      </c>
      <c r="B147" s="15" t="s">
        <v>149</v>
      </c>
      <c r="C147" s="18" t="s">
        <v>143</v>
      </c>
      <c r="D147" s="15"/>
      <c r="E147" s="16">
        <v>1328.1</v>
      </c>
    </row>
    <row r="148" spans="1:5" customFormat="1" ht="47.25" x14ac:dyDescent="0.25">
      <c r="A148" s="14" t="s">
        <v>144</v>
      </c>
      <c r="B148" s="15" t="s">
        <v>149</v>
      </c>
      <c r="C148" s="18" t="s">
        <v>143</v>
      </c>
      <c r="D148" s="15" t="s">
        <v>145</v>
      </c>
      <c r="E148" s="16">
        <v>1328.1</v>
      </c>
    </row>
    <row r="149" spans="1:5" customFormat="1" ht="31.5" x14ac:dyDescent="0.25">
      <c r="A149" s="14" t="s">
        <v>150</v>
      </c>
      <c r="B149" s="15" t="s">
        <v>151</v>
      </c>
      <c r="C149" s="18"/>
      <c r="D149" s="15"/>
      <c r="E149" s="16">
        <v>12.4</v>
      </c>
    </row>
    <row r="150" spans="1:5" customFormat="1" ht="15.75" x14ac:dyDescent="0.25">
      <c r="A150" s="14" t="s">
        <v>152</v>
      </c>
      <c r="B150" s="15" t="s">
        <v>151</v>
      </c>
      <c r="C150" s="18" t="s">
        <v>153</v>
      </c>
      <c r="D150" s="15"/>
      <c r="E150" s="16">
        <v>12.4</v>
      </c>
    </row>
    <row r="151" spans="1:5" customFormat="1" ht="15.75" x14ac:dyDescent="0.25">
      <c r="A151" s="14" t="s">
        <v>154</v>
      </c>
      <c r="B151" s="15" t="s">
        <v>151</v>
      </c>
      <c r="C151" s="18" t="s">
        <v>155</v>
      </c>
      <c r="D151" s="15"/>
      <c r="E151" s="16">
        <v>12.4</v>
      </c>
    </row>
    <row r="152" spans="1:5" customFormat="1" ht="31.5" x14ac:dyDescent="0.25">
      <c r="A152" s="14" t="s">
        <v>156</v>
      </c>
      <c r="B152" s="15" t="s">
        <v>151</v>
      </c>
      <c r="C152" s="18" t="s">
        <v>155</v>
      </c>
      <c r="D152" s="15" t="s">
        <v>157</v>
      </c>
      <c r="E152" s="16">
        <v>12.4</v>
      </c>
    </row>
    <row r="153" spans="1:5" customFormat="1" ht="31.5" x14ac:dyDescent="0.25">
      <c r="A153" s="14" t="s">
        <v>158</v>
      </c>
      <c r="B153" s="15" t="s">
        <v>159</v>
      </c>
      <c r="C153" s="18"/>
      <c r="D153" s="15"/>
      <c r="E153" s="16">
        <v>478</v>
      </c>
    </row>
    <row r="154" spans="1:5" customFormat="1" ht="15.75" x14ac:dyDescent="0.25">
      <c r="A154" s="14" t="s">
        <v>152</v>
      </c>
      <c r="B154" s="15" t="s">
        <v>159</v>
      </c>
      <c r="C154" s="18" t="s">
        <v>153</v>
      </c>
      <c r="D154" s="15"/>
      <c r="E154" s="16">
        <v>478</v>
      </c>
    </row>
    <row r="155" spans="1:5" customFormat="1" ht="15.75" x14ac:dyDescent="0.25">
      <c r="A155" s="14" t="s">
        <v>154</v>
      </c>
      <c r="B155" s="15" t="s">
        <v>159</v>
      </c>
      <c r="C155" s="18" t="s">
        <v>155</v>
      </c>
      <c r="D155" s="15"/>
      <c r="E155" s="16">
        <v>478</v>
      </c>
    </row>
    <row r="156" spans="1:5" customFormat="1" ht="31.5" x14ac:dyDescent="0.25">
      <c r="A156" s="14" t="s">
        <v>156</v>
      </c>
      <c r="B156" s="15" t="s">
        <v>159</v>
      </c>
      <c r="C156" s="18" t="s">
        <v>155</v>
      </c>
      <c r="D156" s="15" t="s">
        <v>157</v>
      </c>
      <c r="E156" s="16">
        <v>478</v>
      </c>
    </row>
    <row r="157" spans="1:5" customFormat="1" ht="47.25" x14ac:dyDescent="0.25">
      <c r="A157" s="14" t="s">
        <v>160</v>
      </c>
      <c r="B157" s="15" t="s">
        <v>161</v>
      </c>
      <c r="C157" s="18"/>
      <c r="D157" s="15"/>
      <c r="E157" s="16">
        <v>3.7</v>
      </c>
    </row>
    <row r="158" spans="1:5" customFormat="1" ht="15.75" x14ac:dyDescent="0.25">
      <c r="A158" s="14" t="s">
        <v>152</v>
      </c>
      <c r="B158" s="15" t="s">
        <v>161</v>
      </c>
      <c r="C158" s="18" t="s">
        <v>153</v>
      </c>
      <c r="D158" s="15"/>
      <c r="E158" s="16">
        <v>3.7</v>
      </c>
    </row>
    <row r="159" spans="1:5" customFormat="1" ht="15.75" x14ac:dyDescent="0.25">
      <c r="A159" s="14" t="s">
        <v>154</v>
      </c>
      <c r="B159" s="15" t="s">
        <v>161</v>
      </c>
      <c r="C159" s="18" t="s">
        <v>155</v>
      </c>
      <c r="D159" s="15"/>
      <c r="E159" s="16">
        <v>3.7</v>
      </c>
    </row>
    <row r="160" spans="1:5" customFormat="1" ht="47.25" x14ac:dyDescent="0.25">
      <c r="A160" s="14" t="s">
        <v>144</v>
      </c>
      <c r="B160" s="15" t="s">
        <v>161</v>
      </c>
      <c r="C160" s="18" t="s">
        <v>155</v>
      </c>
      <c r="D160" s="15" t="s">
        <v>145</v>
      </c>
      <c r="E160" s="16">
        <v>3.7</v>
      </c>
    </row>
    <row r="161" spans="1:5" customFormat="1" ht="47.25" x14ac:dyDescent="0.25">
      <c r="A161" s="14" t="s">
        <v>162</v>
      </c>
      <c r="B161" s="15" t="s">
        <v>163</v>
      </c>
      <c r="C161" s="18"/>
      <c r="D161" s="15"/>
      <c r="E161" s="16">
        <v>60.1</v>
      </c>
    </row>
    <row r="162" spans="1:5" customFormat="1" ht="15.75" x14ac:dyDescent="0.25">
      <c r="A162" s="14" t="s">
        <v>152</v>
      </c>
      <c r="B162" s="15" t="s">
        <v>163</v>
      </c>
      <c r="C162" s="18" t="s">
        <v>153</v>
      </c>
      <c r="D162" s="15"/>
      <c r="E162" s="16">
        <v>60.1</v>
      </c>
    </row>
    <row r="163" spans="1:5" customFormat="1" ht="15.75" x14ac:dyDescent="0.25">
      <c r="A163" s="14" t="s">
        <v>154</v>
      </c>
      <c r="B163" s="15" t="s">
        <v>163</v>
      </c>
      <c r="C163" s="18" t="s">
        <v>155</v>
      </c>
      <c r="D163" s="15"/>
      <c r="E163" s="16">
        <v>60.1</v>
      </c>
    </row>
    <row r="164" spans="1:5" customFormat="1" ht="47.25" x14ac:dyDescent="0.25">
      <c r="A164" s="14" t="s">
        <v>144</v>
      </c>
      <c r="B164" s="15" t="s">
        <v>163</v>
      </c>
      <c r="C164" s="18" t="s">
        <v>155</v>
      </c>
      <c r="D164" s="15" t="s">
        <v>145</v>
      </c>
      <c r="E164" s="16">
        <v>60.1</v>
      </c>
    </row>
    <row r="165" spans="1:5" customFormat="1" ht="31.5" x14ac:dyDescent="0.25">
      <c r="A165" s="14" t="s">
        <v>164</v>
      </c>
      <c r="B165" s="15" t="s">
        <v>165</v>
      </c>
      <c r="C165" s="18"/>
      <c r="D165" s="15"/>
      <c r="E165" s="16">
        <v>18.2</v>
      </c>
    </row>
    <row r="166" spans="1:5" customFormat="1" ht="15.75" x14ac:dyDescent="0.25">
      <c r="A166" s="14" t="s">
        <v>152</v>
      </c>
      <c r="B166" s="15" t="s">
        <v>165</v>
      </c>
      <c r="C166" s="18" t="s">
        <v>153</v>
      </c>
      <c r="D166" s="15"/>
      <c r="E166" s="16">
        <v>18.2</v>
      </c>
    </row>
    <row r="167" spans="1:5" customFormat="1" ht="15.75" x14ac:dyDescent="0.25">
      <c r="A167" s="14" t="s">
        <v>154</v>
      </c>
      <c r="B167" s="15" t="s">
        <v>165</v>
      </c>
      <c r="C167" s="18" t="s">
        <v>155</v>
      </c>
      <c r="D167" s="15"/>
      <c r="E167" s="16">
        <v>18.2</v>
      </c>
    </row>
    <row r="168" spans="1:5" customFormat="1" ht="47.25" x14ac:dyDescent="0.25">
      <c r="A168" s="14" t="s">
        <v>144</v>
      </c>
      <c r="B168" s="15" t="s">
        <v>165</v>
      </c>
      <c r="C168" s="18" t="s">
        <v>155</v>
      </c>
      <c r="D168" s="15" t="s">
        <v>145</v>
      </c>
      <c r="E168" s="16">
        <v>18.2</v>
      </c>
    </row>
    <row r="169" spans="1:5" customFormat="1" ht="31.5" x14ac:dyDescent="0.25">
      <c r="A169" s="14" t="s">
        <v>166</v>
      </c>
      <c r="B169" s="15" t="s">
        <v>167</v>
      </c>
      <c r="C169" s="18"/>
      <c r="D169" s="15"/>
      <c r="E169" s="16">
        <v>3.5</v>
      </c>
    </row>
    <row r="170" spans="1:5" customFormat="1" ht="31.5" x14ac:dyDescent="0.25">
      <c r="A170" s="14" t="s">
        <v>39</v>
      </c>
      <c r="B170" s="15" t="s">
        <v>167</v>
      </c>
      <c r="C170" s="18" t="s">
        <v>40</v>
      </c>
      <c r="D170" s="15"/>
      <c r="E170" s="16">
        <v>3.5</v>
      </c>
    </row>
    <row r="171" spans="1:5" customFormat="1" ht="31.5" x14ac:dyDescent="0.25">
      <c r="A171" s="14" t="s">
        <v>41</v>
      </c>
      <c r="B171" s="15" t="s">
        <v>167</v>
      </c>
      <c r="C171" s="18" t="s">
        <v>42</v>
      </c>
      <c r="D171" s="15"/>
      <c r="E171" s="16">
        <v>3.5</v>
      </c>
    </row>
    <row r="172" spans="1:5" customFormat="1" ht="15.75" x14ac:dyDescent="0.25">
      <c r="A172" s="14" t="s">
        <v>168</v>
      </c>
      <c r="B172" s="15" t="s">
        <v>167</v>
      </c>
      <c r="C172" s="18" t="s">
        <v>42</v>
      </c>
      <c r="D172" s="15" t="s">
        <v>169</v>
      </c>
      <c r="E172" s="16">
        <v>3.5</v>
      </c>
    </row>
    <row r="173" spans="1:5" customFormat="1" ht="31.5" x14ac:dyDescent="0.25">
      <c r="A173" s="14" t="s">
        <v>170</v>
      </c>
      <c r="B173" s="15" t="s">
        <v>171</v>
      </c>
      <c r="C173" s="18"/>
      <c r="D173" s="15"/>
      <c r="E173" s="16">
        <v>2313.9</v>
      </c>
    </row>
    <row r="174" spans="1:5" customFormat="1" ht="15.75" x14ac:dyDescent="0.25">
      <c r="A174" s="14" t="s">
        <v>138</v>
      </c>
      <c r="B174" s="15" t="s">
        <v>172</v>
      </c>
      <c r="C174" s="18"/>
      <c r="D174" s="15"/>
      <c r="E174" s="16">
        <v>2313.9</v>
      </c>
    </row>
    <row r="175" spans="1:5" customFormat="1" ht="15.75" x14ac:dyDescent="0.25">
      <c r="A175" s="14" t="s">
        <v>173</v>
      </c>
      <c r="B175" s="15" t="s">
        <v>174</v>
      </c>
      <c r="C175" s="18"/>
      <c r="D175" s="15"/>
      <c r="E175" s="16">
        <v>80</v>
      </c>
    </row>
    <row r="176" spans="1:5" customFormat="1" ht="15.75" x14ac:dyDescent="0.25">
      <c r="A176" s="14" t="s">
        <v>43</v>
      </c>
      <c r="B176" s="15" t="s">
        <v>174</v>
      </c>
      <c r="C176" s="18" t="s">
        <v>44</v>
      </c>
      <c r="D176" s="15"/>
      <c r="E176" s="16">
        <v>80</v>
      </c>
    </row>
    <row r="177" spans="1:5" customFormat="1" ht="15.75" x14ac:dyDescent="0.25">
      <c r="A177" s="14" t="s">
        <v>175</v>
      </c>
      <c r="B177" s="15" t="s">
        <v>174</v>
      </c>
      <c r="C177" s="18" t="s">
        <v>176</v>
      </c>
      <c r="D177" s="15"/>
      <c r="E177" s="16">
        <v>80</v>
      </c>
    </row>
    <row r="178" spans="1:5" customFormat="1" ht="15.75" x14ac:dyDescent="0.25">
      <c r="A178" s="14" t="s">
        <v>177</v>
      </c>
      <c r="B178" s="15" t="s">
        <v>174</v>
      </c>
      <c r="C178" s="18" t="s">
        <v>176</v>
      </c>
      <c r="D178" s="15" t="s">
        <v>178</v>
      </c>
      <c r="E178" s="16">
        <v>80</v>
      </c>
    </row>
    <row r="179" spans="1:5" customFormat="1" ht="31.5" x14ac:dyDescent="0.25">
      <c r="A179" s="14" t="s">
        <v>179</v>
      </c>
      <c r="B179" s="15" t="s">
        <v>180</v>
      </c>
      <c r="C179" s="18"/>
      <c r="D179" s="15"/>
      <c r="E179" s="16">
        <v>290</v>
      </c>
    </row>
    <row r="180" spans="1:5" customFormat="1" ht="63" x14ac:dyDescent="0.25">
      <c r="A180" s="14" t="s">
        <v>33</v>
      </c>
      <c r="B180" s="15" t="s">
        <v>180</v>
      </c>
      <c r="C180" s="18" t="s">
        <v>34</v>
      </c>
      <c r="D180" s="15"/>
      <c r="E180" s="16">
        <v>70</v>
      </c>
    </row>
    <row r="181" spans="1:5" customFormat="1" ht="15.75" x14ac:dyDescent="0.25">
      <c r="A181" s="14" t="s">
        <v>35</v>
      </c>
      <c r="B181" s="15" t="s">
        <v>180</v>
      </c>
      <c r="C181" s="18" t="s">
        <v>36</v>
      </c>
      <c r="D181" s="15"/>
      <c r="E181" s="16">
        <v>70</v>
      </c>
    </row>
    <row r="182" spans="1:5" customFormat="1" ht="15.75" x14ac:dyDescent="0.25">
      <c r="A182" s="14" t="s">
        <v>181</v>
      </c>
      <c r="B182" s="15" t="s">
        <v>180</v>
      </c>
      <c r="C182" s="18" t="s">
        <v>36</v>
      </c>
      <c r="D182" s="15" t="s">
        <v>182</v>
      </c>
      <c r="E182" s="16">
        <v>70</v>
      </c>
    </row>
    <row r="183" spans="1:5" customFormat="1" ht="31.5" x14ac:dyDescent="0.25">
      <c r="A183" s="14" t="s">
        <v>39</v>
      </c>
      <c r="B183" s="15" t="s">
        <v>180</v>
      </c>
      <c r="C183" s="18" t="s">
        <v>40</v>
      </c>
      <c r="D183" s="15"/>
      <c r="E183" s="16">
        <v>20</v>
      </c>
    </row>
    <row r="184" spans="1:5" customFormat="1" ht="31.5" x14ac:dyDescent="0.25">
      <c r="A184" s="14" t="s">
        <v>41</v>
      </c>
      <c r="B184" s="15" t="s">
        <v>180</v>
      </c>
      <c r="C184" s="18" t="s">
        <v>42</v>
      </c>
      <c r="D184" s="15"/>
      <c r="E184" s="16">
        <v>20</v>
      </c>
    </row>
    <row r="185" spans="1:5" customFormat="1" ht="15.75" x14ac:dyDescent="0.25">
      <c r="A185" s="14" t="s">
        <v>181</v>
      </c>
      <c r="B185" s="15" t="s">
        <v>180</v>
      </c>
      <c r="C185" s="18" t="s">
        <v>42</v>
      </c>
      <c r="D185" s="15" t="s">
        <v>182</v>
      </c>
      <c r="E185" s="16">
        <v>20</v>
      </c>
    </row>
    <row r="186" spans="1:5" customFormat="1" ht="15.75" x14ac:dyDescent="0.25">
      <c r="A186" s="14" t="s">
        <v>43</v>
      </c>
      <c r="B186" s="15" t="s">
        <v>180</v>
      </c>
      <c r="C186" s="18" t="s">
        <v>44</v>
      </c>
      <c r="D186" s="15"/>
      <c r="E186" s="16">
        <v>200</v>
      </c>
    </row>
    <row r="187" spans="1:5" customFormat="1" ht="15.75" x14ac:dyDescent="0.25">
      <c r="A187" s="14" t="s">
        <v>183</v>
      </c>
      <c r="B187" s="15" t="s">
        <v>180</v>
      </c>
      <c r="C187" s="18" t="s">
        <v>184</v>
      </c>
      <c r="D187" s="15"/>
      <c r="E187" s="16">
        <v>200</v>
      </c>
    </row>
    <row r="188" spans="1:5" customFormat="1" ht="15.75" x14ac:dyDescent="0.25">
      <c r="A188" s="14" t="s">
        <v>181</v>
      </c>
      <c r="B188" s="15" t="s">
        <v>180</v>
      </c>
      <c r="C188" s="18" t="s">
        <v>184</v>
      </c>
      <c r="D188" s="15" t="s">
        <v>182</v>
      </c>
      <c r="E188" s="16">
        <v>200</v>
      </c>
    </row>
    <row r="189" spans="1:5" customFormat="1" ht="31.5" x14ac:dyDescent="0.25">
      <c r="A189" s="14" t="s">
        <v>185</v>
      </c>
      <c r="B189" s="15" t="s">
        <v>186</v>
      </c>
      <c r="C189" s="18"/>
      <c r="D189" s="15"/>
      <c r="E189" s="16">
        <v>500</v>
      </c>
    </row>
    <row r="190" spans="1:5" customFormat="1" ht="31.5" x14ac:dyDescent="0.25">
      <c r="A190" s="14" t="s">
        <v>39</v>
      </c>
      <c r="B190" s="15" t="s">
        <v>186</v>
      </c>
      <c r="C190" s="18" t="s">
        <v>40</v>
      </c>
      <c r="D190" s="15"/>
      <c r="E190" s="16">
        <v>500</v>
      </c>
    </row>
    <row r="191" spans="1:5" customFormat="1" ht="31.5" x14ac:dyDescent="0.25">
      <c r="A191" s="14" t="s">
        <v>41</v>
      </c>
      <c r="B191" s="15" t="s">
        <v>186</v>
      </c>
      <c r="C191" s="18" t="s">
        <v>42</v>
      </c>
      <c r="D191" s="15"/>
      <c r="E191" s="16">
        <v>500</v>
      </c>
    </row>
    <row r="192" spans="1:5" customFormat="1" ht="15.75" x14ac:dyDescent="0.25">
      <c r="A192" s="14" t="s">
        <v>168</v>
      </c>
      <c r="B192" s="15" t="s">
        <v>186</v>
      </c>
      <c r="C192" s="18" t="s">
        <v>42</v>
      </c>
      <c r="D192" s="15" t="s">
        <v>169</v>
      </c>
      <c r="E192" s="16">
        <v>500</v>
      </c>
    </row>
    <row r="193" spans="1:5" customFormat="1" ht="15.75" x14ac:dyDescent="0.25">
      <c r="A193" s="14" t="s">
        <v>187</v>
      </c>
      <c r="B193" s="15" t="s">
        <v>188</v>
      </c>
      <c r="C193" s="18"/>
      <c r="D193" s="15"/>
      <c r="E193" s="16">
        <v>139.30000000000001</v>
      </c>
    </row>
    <row r="194" spans="1:5" customFormat="1" ht="15.75" x14ac:dyDescent="0.25">
      <c r="A194" s="14" t="s">
        <v>43</v>
      </c>
      <c r="B194" s="15" t="s">
        <v>188</v>
      </c>
      <c r="C194" s="18" t="s">
        <v>44</v>
      </c>
      <c r="D194" s="15"/>
      <c r="E194" s="16">
        <v>139.30000000000001</v>
      </c>
    </row>
    <row r="195" spans="1:5" customFormat="1" ht="15.75" x14ac:dyDescent="0.25">
      <c r="A195" s="14" t="s">
        <v>45</v>
      </c>
      <c r="B195" s="15" t="s">
        <v>188</v>
      </c>
      <c r="C195" s="18" t="s">
        <v>46</v>
      </c>
      <c r="D195" s="15"/>
      <c r="E195" s="16">
        <v>3</v>
      </c>
    </row>
    <row r="196" spans="1:5" customFormat="1" ht="15.75" x14ac:dyDescent="0.25">
      <c r="A196" s="14" t="s">
        <v>168</v>
      </c>
      <c r="B196" s="15" t="s">
        <v>188</v>
      </c>
      <c r="C196" s="18" t="s">
        <v>46</v>
      </c>
      <c r="D196" s="15" t="s">
        <v>169</v>
      </c>
      <c r="E196" s="16">
        <v>3</v>
      </c>
    </row>
    <row r="197" spans="1:5" customFormat="1" ht="15.75" x14ac:dyDescent="0.25">
      <c r="A197" s="14" t="s">
        <v>47</v>
      </c>
      <c r="B197" s="15" t="s">
        <v>188</v>
      </c>
      <c r="C197" s="18" t="s">
        <v>48</v>
      </c>
      <c r="D197" s="15"/>
      <c r="E197" s="16">
        <v>136.30000000000001</v>
      </c>
    </row>
    <row r="198" spans="1:5" customFormat="1" ht="15.75" x14ac:dyDescent="0.25">
      <c r="A198" s="14" t="s">
        <v>168</v>
      </c>
      <c r="B198" s="15" t="s">
        <v>188</v>
      </c>
      <c r="C198" s="18" t="s">
        <v>48</v>
      </c>
      <c r="D198" s="15" t="s">
        <v>169</v>
      </c>
      <c r="E198" s="16">
        <v>136.30000000000001</v>
      </c>
    </row>
    <row r="199" spans="1:5" customFormat="1" ht="31.5" x14ac:dyDescent="0.25">
      <c r="A199" s="14" t="s">
        <v>189</v>
      </c>
      <c r="B199" s="15" t="s">
        <v>190</v>
      </c>
      <c r="C199" s="18"/>
      <c r="D199" s="15"/>
      <c r="E199" s="16">
        <v>10</v>
      </c>
    </row>
    <row r="200" spans="1:5" customFormat="1" ht="31.5" x14ac:dyDescent="0.25">
      <c r="A200" s="14" t="s">
        <v>39</v>
      </c>
      <c r="B200" s="15" t="s">
        <v>190</v>
      </c>
      <c r="C200" s="18" t="s">
        <v>40</v>
      </c>
      <c r="D200" s="15"/>
      <c r="E200" s="16">
        <v>10</v>
      </c>
    </row>
    <row r="201" spans="1:5" customFormat="1" ht="31.5" x14ac:dyDescent="0.25">
      <c r="A201" s="14" t="s">
        <v>41</v>
      </c>
      <c r="B201" s="15" t="s">
        <v>190</v>
      </c>
      <c r="C201" s="18" t="s">
        <v>42</v>
      </c>
      <c r="D201" s="15"/>
      <c r="E201" s="16">
        <v>10</v>
      </c>
    </row>
    <row r="202" spans="1:5" customFormat="1" ht="15.75" x14ac:dyDescent="0.25">
      <c r="A202" s="14" t="s">
        <v>191</v>
      </c>
      <c r="B202" s="15" t="s">
        <v>190</v>
      </c>
      <c r="C202" s="18" t="s">
        <v>42</v>
      </c>
      <c r="D202" s="15" t="s">
        <v>192</v>
      </c>
      <c r="E202" s="16">
        <v>10</v>
      </c>
    </row>
    <row r="203" spans="1:5" customFormat="1" ht="31.5" x14ac:dyDescent="0.25">
      <c r="A203" s="14" t="s">
        <v>193</v>
      </c>
      <c r="B203" s="15" t="s">
        <v>194</v>
      </c>
      <c r="C203" s="18"/>
      <c r="D203" s="15"/>
      <c r="E203" s="16">
        <v>160</v>
      </c>
    </row>
    <row r="204" spans="1:5" customFormat="1" ht="31.5" x14ac:dyDescent="0.25">
      <c r="A204" s="14" t="s">
        <v>39</v>
      </c>
      <c r="B204" s="15" t="s">
        <v>194</v>
      </c>
      <c r="C204" s="18" t="s">
        <v>40</v>
      </c>
      <c r="D204" s="15"/>
      <c r="E204" s="16">
        <v>160</v>
      </c>
    </row>
    <row r="205" spans="1:5" customFormat="1" ht="31.5" x14ac:dyDescent="0.25">
      <c r="A205" s="14" t="s">
        <v>41</v>
      </c>
      <c r="B205" s="15" t="s">
        <v>194</v>
      </c>
      <c r="C205" s="18" t="s">
        <v>42</v>
      </c>
      <c r="D205" s="15"/>
      <c r="E205" s="16">
        <v>160</v>
      </c>
    </row>
    <row r="206" spans="1:5" customFormat="1" ht="31.5" x14ac:dyDescent="0.25">
      <c r="A206" s="14" t="s">
        <v>195</v>
      </c>
      <c r="B206" s="15" t="s">
        <v>194</v>
      </c>
      <c r="C206" s="18" t="s">
        <v>42</v>
      </c>
      <c r="D206" s="15" t="s">
        <v>196</v>
      </c>
      <c r="E206" s="16">
        <v>160</v>
      </c>
    </row>
    <row r="207" spans="1:5" customFormat="1" ht="15.75" x14ac:dyDescent="0.25">
      <c r="A207" s="14" t="s">
        <v>197</v>
      </c>
      <c r="B207" s="15" t="s">
        <v>198</v>
      </c>
      <c r="C207" s="18"/>
      <c r="D207" s="15"/>
      <c r="E207" s="16">
        <v>10</v>
      </c>
    </row>
    <row r="208" spans="1:5" customFormat="1" ht="15.75" x14ac:dyDescent="0.25">
      <c r="A208" s="14" t="s">
        <v>43</v>
      </c>
      <c r="B208" s="15" t="s">
        <v>198</v>
      </c>
      <c r="C208" s="18" t="s">
        <v>44</v>
      </c>
      <c r="D208" s="15"/>
      <c r="E208" s="16">
        <v>10</v>
      </c>
    </row>
    <row r="209" spans="1:5" customFormat="1" ht="47.25" x14ac:dyDescent="0.25">
      <c r="A209" s="14" t="s">
        <v>77</v>
      </c>
      <c r="B209" s="15" t="s">
        <v>198</v>
      </c>
      <c r="C209" s="18" t="s">
        <v>78</v>
      </c>
      <c r="D209" s="15"/>
      <c r="E209" s="16">
        <v>10</v>
      </c>
    </row>
    <row r="210" spans="1:5" customFormat="1" ht="15.75" x14ac:dyDescent="0.25">
      <c r="A210" s="14" t="s">
        <v>199</v>
      </c>
      <c r="B210" s="15" t="s">
        <v>198</v>
      </c>
      <c r="C210" s="18" t="s">
        <v>78</v>
      </c>
      <c r="D210" s="15" t="s">
        <v>200</v>
      </c>
      <c r="E210" s="16">
        <v>10</v>
      </c>
    </row>
    <row r="211" spans="1:5" customFormat="1" ht="31.5" x14ac:dyDescent="0.25">
      <c r="A211" s="14" t="s">
        <v>201</v>
      </c>
      <c r="B211" s="15" t="s">
        <v>202</v>
      </c>
      <c r="C211" s="18"/>
      <c r="D211" s="15"/>
      <c r="E211" s="16">
        <v>431.6</v>
      </c>
    </row>
    <row r="212" spans="1:5" customFormat="1" ht="15.75" x14ac:dyDescent="0.25">
      <c r="A212" s="14" t="s">
        <v>43</v>
      </c>
      <c r="B212" s="15" t="s">
        <v>202</v>
      </c>
      <c r="C212" s="18" t="s">
        <v>44</v>
      </c>
      <c r="D212" s="15"/>
      <c r="E212" s="16">
        <v>431.6</v>
      </c>
    </row>
    <row r="213" spans="1:5" customFormat="1" ht="15.75" x14ac:dyDescent="0.25">
      <c r="A213" s="14" t="s">
        <v>47</v>
      </c>
      <c r="B213" s="15" t="s">
        <v>202</v>
      </c>
      <c r="C213" s="18" t="s">
        <v>48</v>
      </c>
      <c r="D213" s="15"/>
      <c r="E213" s="16">
        <v>431.6</v>
      </c>
    </row>
    <row r="214" spans="1:5" customFormat="1" ht="15.75" x14ac:dyDescent="0.25">
      <c r="A214" s="14" t="s">
        <v>203</v>
      </c>
      <c r="B214" s="15" t="s">
        <v>202</v>
      </c>
      <c r="C214" s="18" t="s">
        <v>48</v>
      </c>
      <c r="D214" s="15" t="s">
        <v>204</v>
      </c>
      <c r="E214" s="16">
        <v>431.6</v>
      </c>
    </row>
    <row r="215" spans="1:5" customFormat="1" ht="31.5" x14ac:dyDescent="0.25">
      <c r="A215" s="14" t="s">
        <v>205</v>
      </c>
      <c r="B215" s="15" t="s">
        <v>206</v>
      </c>
      <c r="C215" s="18"/>
      <c r="D215" s="15"/>
      <c r="E215" s="16">
        <v>510</v>
      </c>
    </row>
    <row r="216" spans="1:5" customFormat="1" ht="15.75" x14ac:dyDescent="0.25">
      <c r="A216" s="14" t="s">
        <v>207</v>
      </c>
      <c r="B216" s="15" t="s">
        <v>206</v>
      </c>
      <c r="C216" s="18" t="s">
        <v>208</v>
      </c>
      <c r="D216" s="15"/>
      <c r="E216" s="16">
        <v>510</v>
      </c>
    </row>
    <row r="217" spans="1:5" customFormat="1" ht="15.75" x14ac:dyDescent="0.25">
      <c r="A217" s="14" t="s">
        <v>209</v>
      </c>
      <c r="B217" s="15" t="s">
        <v>206</v>
      </c>
      <c r="C217" s="18" t="s">
        <v>210</v>
      </c>
      <c r="D217" s="15"/>
      <c r="E217" s="16">
        <v>510</v>
      </c>
    </row>
    <row r="218" spans="1:5" customFormat="1" ht="15.75" x14ac:dyDescent="0.25">
      <c r="A218" s="14" t="s">
        <v>211</v>
      </c>
      <c r="B218" s="15" t="s">
        <v>206</v>
      </c>
      <c r="C218" s="18" t="s">
        <v>210</v>
      </c>
      <c r="D218" s="15" t="s">
        <v>212</v>
      </c>
      <c r="E218" s="16">
        <v>510</v>
      </c>
    </row>
    <row r="219" spans="1:5" customFormat="1" ht="31.5" x14ac:dyDescent="0.25">
      <c r="A219" s="14" t="s">
        <v>213</v>
      </c>
      <c r="B219" s="15" t="s">
        <v>214</v>
      </c>
      <c r="C219" s="18"/>
      <c r="D219" s="15"/>
      <c r="E219" s="16">
        <v>183</v>
      </c>
    </row>
    <row r="220" spans="1:5" customFormat="1" ht="63" x14ac:dyDescent="0.25">
      <c r="A220" s="14" t="s">
        <v>33</v>
      </c>
      <c r="B220" s="15" t="s">
        <v>214</v>
      </c>
      <c r="C220" s="18" t="s">
        <v>34</v>
      </c>
      <c r="D220" s="15"/>
      <c r="E220" s="16">
        <v>183</v>
      </c>
    </row>
    <row r="221" spans="1:5" customFormat="1" ht="31.5" x14ac:dyDescent="0.25">
      <c r="A221" s="14" t="s">
        <v>142</v>
      </c>
      <c r="B221" s="15" t="s">
        <v>214</v>
      </c>
      <c r="C221" s="18" t="s">
        <v>143</v>
      </c>
      <c r="D221" s="15"/>
      <c r="E221" s="16">
        <v>183</v>
      </c>
    </row>
    <row r="222" spans="1:5" customFormat="1" ht="15.75" x14ac:dyDescent="0.25">
      <c r="A222" s="14" t="s">
        <v>215</v>
      </c>
      <c r="B222" s="15" t="s">
        <v>214</v>
      </c>
      <c r="C222" s="18" t="s">
        <v>143</v>
      </c>
      <c r="D222" s="15" t="s">
        <v>216</v>
      </c>
      <c r="E222" s="16">
        <v>183</v>
      </c>
    </row>
  </sheetData>
  <mergeCells count="7">
    <mergeCell ref="D6:D8"/>
    <mergeCell ref="C2:E2"/>
    <mergeCell ref="A6:A8"/>
    <mergeCell ref="B6:B8"/>
    <mergeCell ref="C6:C8"/>
    <mergeCell ref="A4:E4"/>
    <mergeCell ref="E6:E8"/>
  </mergeCells>
  <phoneticPr fontId="0" type="noConversion"/>
  <pageMargins left="1.17" right="0.39" top="0.78" bottom="0.78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80"/>
  <sheetViews>
    <sheetView workbookViewId="0">
      <selection activeCell="A11" sqref="A11"/>
    </sheetView>
  </sheetViews>
  <sheetFormatPr defaultRowHeight="14.45" customHeight="1" x14ac:dyDescent="0.25"/>
  <cols>
    <col min="1" max="1" width="80.7109375" customWidth="1"/>
    <col min="2" max="2" width="15.5703125" customWidth="1"/>
    <col min="3" max="15" width="8" hidden="1" customWidth="1"/>
    <col min="16" max="16" width="2.140625" hidden="1" customWidth="1"/>
    <col min="17" max="17" width="9.7109375" customWidth="1"/>
    <col min="18" max="18" width="8.7109375" customWidth="1"/>
    <col min="19" max="37" width="8" hidden="1" customWidth="1"/>
    <col min="38" max="38" width="16.7109375" customWidth="1"/>
    <col min="39" max="54" width="8" hidden="1" customWidth="1"/>
    <col min="55" max="55" width="16.7109375" customWidth="1"/>
    <col min="56" max="71" width="8" hidden="1" customWidth="1"/>
  </cols>
  <sheetData>
    <row r="1" spans="1:7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ht="4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91" t="s">
        <v>218</v>
      </c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99.75" customHeight="1" x14ac:dyDescent="0.25">
      <c r="A4" s="89" t="s">
        <v>217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3"/>
      <c r="BE4" s="3"/>
      <c r="BF4" s="3"/>
      <c r="BG4" s="3"/>
      <c r="BI4" s="3"/>
      <c r="BJ4" s="3"/>
      <c r="BK4" s="3"/>
      <c r="BL4" s="3"/>
      <c r="BM4" s="3"/>
      <c r="BO4" s="3"/>
      <c r="BP4" s="3"/>
      <c r="BQ4" s="3"/>
      <c r="BR4" s="3"/>
      <c r="BS4" s="3"/>
    </row>
    <row r="5" spans="1:71" ht="19.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ht="15" customHeight="1" thickBot="1" x14ac:dyDescent="0.3">
      <c r="A6" s="85" t="s">
        <v>0</v>
      </c>
      <c r="B6" s="85" t="s">
        <v>1</v>
      </c>
      <c r="C6" s="90" t="s">
        <v>1</v>
      </c>
      <c r="D6" s="90" t="s">
        <v>1</v>
      </c>
      <c r="E6" s="90" t="s">
        <v>1</v>
      </c>
      <c r="F6" s="90" t="s">
        <v>1</v>
      </c>
      <c r="G6" s="90" t="s">
        <v>1</v>
      </c>
      <c r="H6" s="90" t="s">
        <v>1</v>
      </c>
      <c r="I6" s="90" t="s">
        <v>1</v>
      </c>
      <c r="J6" s="90" t="s">
        <v>1</v>
      </c>
      <c r="K6" s="90" t="s">
        <v>1</v>
      </c>
      <c r="L6" s="90" t="s">
        <v>1</v>
      </c>
      <c r="M6" s="90" t="s">
        <v>1</v>
      </c>
      <c r="N6" s="90" t="s">
        <v>1</v>
      </c>
      <c r="O6" s="90" t="s">
        <v>1</v>
      </c>
      <c r="P6" s="90" t="s">
        <v>1</v>
      </c>
      <c r="Q6" s="85" t="s">
        <v>2</v>
      </c>
      <c r="R6" s="85" t="s">
        <v>3</v>
      </c>
      <c r="S6" s="90" t="s">
        <v>11</v>
      </c>
      <c r="T6" s="90" t="s">
        <v>5</v>
      </c>
      <c r="U6" s="90" t="s">
        <v>6</v>
      </c>
      <c r="V6" s="90" t="s">
        <v>7</v>
      </c>
      <c r="W6" s="90" t="s">
        <v>8</v>
      </c>
      <c r="X6" s="90" t="s">
        <v>9</v>
      </c>
      <c r="Y6" s="90" t="s">
        <v>10</v>
      </c>
      <c r="Z6" s="90" t="s">
        <v>5</v>
      </c>
      <c r="AA6" s="90" t="s">
        <v>6</v>
      </c>
      <c r="AB6" s="90" t="s">
        <v>7</v>
      </c>
      <c r="AC6" s="90" t="s">
        <v>8</v>
      </c>
      <c r="AD6" s="90" t="s">
        <v>9</v>
      </c>
      <c r="AE6" s="90" t="s">
        <v>10</v>
      </c>
      <c r="AF6" s="90" t="s">
        <v>5</v>
      </c>
      <c r="AG6" s="90" t="s">
        <v>6</v>
      </c>
      <c r="AH6" s="90" t="s">
        <v>7</v>
      </c>
      <c r="AI6" s="90" t="s">
        <v>8</v>
      </c>
      <c r="AJ6" s="90" t="s">
        <v>9</v>
      </c>
      <c r="AK6" s="90" t="s">
        <v>10</v>
      </c>
      <c r="AL6" s="85" t="s">
        <v>12</v>
      </c>
      <c r="AM6" s="90" t="s">
        <v>13</v>
      </c>
      <c r="AN6" s="90" t="s">
        <v>14</v>
      </c>
      <c r="AO6" s="90" t="s">
        <v>15</v>
      </c>
      <c r="AP6" s="90" t="s">
        <v>17</v>
      </c>
      <c r="AQ6" s="90" t="s">
        <v>12</v>
      </c>
      <c r="AR6" s="90" t="s">
        <v>13</v>
      </c>
      <c r="AS6" s="90" t="s">
        <v>14</v>
      </c>
      <c r="AT6" s="90" t="s">
        <v>15</v>
      </c>
      <c r="AU6" s="90" t="s">
        <v>16</v>
      </c>
      <c r="AV6" s="90" t="s">
        <v>17</v>
      </c>
      <c r="AW6" s="90" t="s">
        <v>12</v>
      </c>
      <c r="AX6" s="90" t="s">
        <v>13</v>
      </c>
      <c r="AY6" s="90" t="s">
        <v>14</v>
      </c>
      <c r="AZ6" s="90" t="s">
        <v>15</v>
      </c>
      <c r="BA6" s="90" t="s">
        <v>16</v>
      </c>
      <c r="BB6" s="90" t="s">
        <v>17</v>
      </c>
      <c r="BC6" s="85" t="s">
        <v>18</v>
      </c>
      <c r="BD6" s="90" t="s">
        <v>19</v>
      </c>
      <c r="BE6" s="90" t="s">
        <v>20</v>
      </c>
      <c r="BF6" s="90" t="s">
        <v>21</v>
      </c>
      <c r="BG6" s="90" t="s">
        <v>23</v>
      </c>
      <c r="BH6" s="90" t="s">
        <v>18</v>
      </c>
      <c r="BI6" s="90" t="s">
        <v>19</v>
      </c>
      <c r="BJ6" s="90" t="s">
        <v>20</v>
      </c>
      <c r="BK6" s="90" t="s">
        <v>21</v>
      </c>
      <c r="BL6" s="90" t="s">
        <v>22</v>
      </c>
      <c r="BM6" s="90" t="s">
        <v>23</v>
      </c>
      <c r="BN6" s="90" t="s">
        <v>18</v>
      </c>
      <c r="BO6" s="90" t="s">
        <v>19</v>
      </c>
      <c r="BP6" s="90" t="s">
        <v>20</v>
      </c>
      <c r="BQ6" s="90" t="s">
        <v>21</v>
      </c>
      <c r="BR6" s="90" t="s">
        <v>22</v>
      </c>
      <c r="BS6" s="90" t="s">
        <v>23</v>
      </c>
    </row>
    <row r="7" spans="1:71" ht="15" customHeight="1" thickBot="1" x14ac:dyDescent="0.3">
      <c r="A7" s="85"/>
      <c r="B7" s="85" t="s">
        <v>1</v>
      </c>
      <c r="C7" s="90" t="s">
        <v>1</v>
      </c>
      <c r="D7" s="90" t="s">
        <v>1</v>
      </c>
      <c r="E7" s="90" t="s">
        <v>1</v>
      </c>
      <c r="F7" s="90" t="s">
        <v>1</v>
      </c>
      <c r="G7" s="90" t="s">
        <v>1</v>
      </c>
      <c r="H7" s="90" t="s">
        <v>1</v>
      </c>
      <c r="I7" s="90" t="s">
        <v>1</v>
      </c>
      <c r="J7" s="90" t="s">
        <v>1</v>
      </c>
      <c r="K7" s="90" t="s">
        <v>1</v>
      </c>
      <c r="L7" s="90" t="s">
        <v>1</v>
      </c>
      <c r="M7" s="90" t="s">
        <v>1</v>
      </c>
      <c r="N7" s="90" t="s">
        <v>1</v>
      </c>
      <c r="O7" s="90" t="s">
        <v>1</v>
      </c>
      <c r="P7" s="90" t="s">
        <v>1</v>
      </c>
      <c r="Q7" s="85" t="s">
        <v>2</v>
      </c>
      <c r="R7" s="85" t="s">
        <v>3</v>
      </c>
      <c r="S7" s="90" t="s">
        <v>4</v>
      </c>
      <c r="T7" s="90" t="s">
        <v>5</v>
      </c>
      <c r="U7" s="90" t="s">
        <v>6</v>
      </c>
      <c r="V7" s="90" t="s">
        <v>7</v>
      </c>
      <c r="W7" s="90" t="s">
        <v>8</v>
      </c>
      <c r="X7" s="90" t="s">
        <v>9</v>
      </c>
      <c r="Y7" s="90" t="s">
        <v>10</v>
      </c>
      <c r="Z7" s="90" t="s">
        <v>5</v>
      </c>
      <c r="AA7" s="90" t="s">
        <v>6</v>
      </c>
      <c r="AB7" s="90" t="s">
        <v>7</v>
      </c>
      <c r="AC7" s="90" t="s">
        <v>8</v>
      </c>
      <c r="AD7" s="90" t="s">
        <v>9</v>
      </c>
      <c r="AE7" s="90" t="s">
        <v>10</v>
      </c>
      <c r="AF7" s="90" t="s">
        <v>5</v>
      </c>
      <c r="AG7" s="90" t="s">
        <v>6</v>
      </c>
      <c r="AH7" s="90" t="s">
        <v>7</v>
      </c>
      <c r="AI7" s="90" t="s">
        <v>8</v>
      </c>
      <c r="AJ7" s="90" t="s">
        <v>9</v>
      </c>
      <c r="AK7" s="90" t="s">
        <v>10</v>
      </c>
      <c r="AL7" s="85" t="s">
        <v>5</v>
      </c>
      <c r="AM7" s="90" t="s">
        <v>6</v>
      </c>
      <c r="AN7" s="90" t="s">
        <v>7</v>
      </c>
      <c r="AO7" s="90" t="s">
        <v>8</v>
      </c>
      <c r="AP7" s="90" t="s">
        <v>10</v>
      </c>
      <c r="AQ7" s="90" t="s">
        <v>5</v>
      </c>
      <c r="AR7" s="90" t="s">
        <v>6</v>
      </c>
      <c r="AS7" s="90" t="s">
        <v>7</v>
      </c>
      <c r="AT7" s="90" t="s">
        <v>8</v>
      </c>
      <c r="AU7" s="90" t="s">
        <v>9</v>
      </c>
      <c r="AV7" s="90" t="s">
        <v>10</v>
      </c>
      <c r="AW7" s="90" t="s">
        <v>5</v>
      </c>
      <c r="AX7" s="90" t="s">
        <v>6</v>
      </c>
      <c r="AY7" s="90" t="s">
        <v>7</v>
      </c>
      <c r="AZ7" s="90" t="s">
        <v>8</v>
      </c>
      <c r="BA7" s="90" t="s">
        <v>9</v>
      </c>
      <c r="BB7" s="90" t="s">
        <v>10</v>
      </c>
      <c r="BC7" s="85" t="s">
        <v>5</v>
      </c>
      <c r="BD7" s="90" t="s">
        <v>6</v>
      </c>
      <c r="BE7" s="90" t="s">
        <v>7</v>
      </c>
      <c r="BF7" s="90" t="s">
        <v>8</v>
      </c>
      <c r="BG7" s="90" t="s">
        <v>10</v>
      </c>
      <c r="BH7" s="90" t="s">
        <v>5</v>
      </c>
      <c r="BI7" s="90" t="s">
        <v>6</v>
      </c>
      <c r="BJ7" s="90" t="s">
        <v>7</v>
      </c>
      <c r="BK7" s="90" t="s">
        <v>8</v>
      </c>
      <c r="BL7" s="90" t="s">
        <v>9</v>
      </c>
      <c r="BM7" s="90" t="s">
        <v>10</v>
      </c>
      <c r="BN7" s="90" t="s">
        <v>5</v>
      </c>
      <c r="BO7" s="90" t="s">
        <v>6</v>
      </c>
      <c r="BP7" s="90" t="s">
        <v>7</v>
      </c>
      <c r="BQ7" s="90" t="s">
        <v>8</v>
      </c>
      <c r="BR7" s="90" t="s">
        <v>9</v>
      </c>
      <c r="BS7" s="90" t="s">
        <v>10</v>
      </c>
    </row>
    <row r="8" spans="1:71" ht="15" customHeight="1" thickBot="1" x14ac:dyDescent="0.3">
      <c r="A8" s="85"/>
      <c r="B8" s="85" t="s">
        <v>1</v>
      </c>
      <c r="C8" s="90" t="s">
        <v>1</v>
      </c>
      <c r="D8" s="90" t="s">
        <v>1</v>
      </c>
      <c r="E8" s="90" t="s">
        <v>1</v>
      </c>
      <c r="F8" s="90" t="s">
        <v>1</v>
      </c>
      <c r="G8" s="90" t="s">
        <v>1</v>
      </c>
      <c r="H8" s="90" t="s">
        <v>1</v>
      </c>
      <c r="I8" s="90" t="s">
        <v>1</v>
      </c>
      <c r="J8" s="90" t="s">
        <v>1</v>
      </c>
      <c r="K8" s="90" t="s">
        <v>1</v>
      </c>
      <c r="L8" s="90" t="s">
        <v>1</v>
      </c>
      <c r="M8" s="90" t="s">
        <v>1</v>
      </c>
      <c r="N8" s="90" t="s">
        <v>1</v>
      </c>
      <c r="O8" s="90" t="s">
        <v>1</v>
      </c>
      <c r="P8" s="90" t="s">
        <v>1</v>
      </c>
      <c r="Q8" s="85" t="s">
        <v>2</v>
      </c>
      <c r="R8" s="85" t="s">
        <v>3</v>
      </c>
      <c r="S8" s="90" t="s">
        <v>4</v>
      </c>
      <c r="T8" s="90" t="s">
        <v>5</v>
      </c>
      <c r="U8" s="90" t="s">
        <v>6</v>
      </c>
      <c r="V8" s="90" t="s">
        <v>7</v>
      </c>
      <c r="W8" s="90" t="s">
        <v>8</v>
      </c>
      <c r="X8" s="90" t="s">
        <v>9</v>
      </c>
      <c r="Y8" s="90" t="s">
        <v>10</v>
      </c>
      <c r="Z8" s="90" t="s">
        <v>5</v>
      </c>
      <c r="AA8" s="90" t="s">
        <v>6</v>
      </c>
      <c r="AB8" s="90" t="s">
        <v>7</v>
      </c>
      <c r="AC8" s="90" t="s">
        <v>8</v>
      </c>
      <c r="AD8" s="90" t="s">
        <v>9</v>
      </c>
      <c r="AE8" s="90" t="s">
        <v>10</v>
      </c>
      <c r="AF8" s="90" t="s">
        <v>5</v>
      </c>
      <c r="AG8" s="90" t="s">
        <v>6</v>
      </c>
      <c r="AH8" s="90" t="s">
        <v>7</v>
      </c>
      <c r="AI8" s="90" t="s">
        <v>8</v>
      </c>
      <c r="AJ8" s="90" t="s">
        <v>9</v>
      </c>
      <c r="AK8" s="90" t="s">
        <v>10</v>
      </c>
      <c r="AL8" s="85" t="s">
        <v>5</v>
      </c>
      <c r="AM8" s="90" t="s">
        <v>6</v>
      </c>
      <c r="AN8" s="90" t="s">
        <v>7</v>
      </c>
      <c r="AO8" s="90" t="s">
        <v>8</v>
      </c>
      <c r="AP8" s="90" t="s">
        <v>10</v>
      </c>
      <c r="AQ8" s="90" t="s">
        <v>5</v>
      </c>
      <c r="AR8" s="90" t="s">
        <v>6</v>
      </c>
      <c r="AS8" s="90" t="s">
        <v>7</v>
      </c>
      <c r="AT8" s="90" t="s">
        <v>8</v>
      </c>
      <c r="AU8" s="90" t="s">
        <v>9</v>
      </c>
      <c r="AV8" s="90" t="s">
        <v>10</v>
      </c>
      <c r="AW8" s="90" t="s">
        <v>5</v>
      </c>
      <c r="AX8" s="90" t="s">
        <v>6</v>
      </c>
      <c r="AY8" s="90" t="s">
        <v>7</v>
      </c>
      <c r="AZ8" s="90" t="s">
        <v>8</v>
      </c>
      <c r="BA8" s="90" t="s">
        <v>9</v>
      </c>
      <c r="BB8" s="90" t="s">
        <v>10</v>
      </c>
      <c r="BC8" s="85" t="s">
        <v>5</v>
      </c>
      <c r="BD8" s="90" t="s">
        <v>6</v>
      </c>
      <c r="BE8" s="90" t="s">
        <v>7</v>
      </c>
      <c r="BF8" s="90" t="s">
        <v>8</v>
      </c>
      <c r="BG8" s="90" t="s">
        <v>10</v>
      </c>
      <c r="BH8" s="90" t="s">
        <v>5</v>
      </c>
      <c r="BI8" s="90" t="s">
        <v>6</v>
      </c>
      <c r="BJ8" s="90" t="s">
        <v>7</v>
      </c>
      <c r="BK8" s="90" t="s">
        <v>8</v>
      </c>
      <c r="BL8" s="90" t="s">
        <v>9</v>
      </c>
      <c r="BM8" s="90" t="s">
        <v>10</v>
      </c>
      <c r="BN8" s="90" t="s">
        <v>5</v>
      </c>
      <c r="BO8" s="90" t="s">
        <v>6</v>
      </c>
      <c r="BP8" s="90" t="s">
        <v>7</v>
      </c>
      <c r="BQ8" s="90" t="s">
        <v>8</v>
      </c>
      <c r="BR8" s="90" t="s">
        <v>9</v>
      </c>
      <c r="BS8" s="90" t="s">
        <v>10</v>
      </c>
    </row>
    <row r="9" spans="1:71" ht="16.5" hidden="1" thickBot="1" x14ac:dyDescent="0.3">
      <c r="A9" s="7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</row>
    <row r="10" spans="1:71" ht="16.5" thickBot="1" x14ac:dyDescent="0.3">
      <c r="A10" s="14" t="s">
        <v>24</v>
      </c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15"/>
      <c r="S10" s="9"/>
      <c r="T10" s="10">
        <v>27085.9</v>
      </c>
      <c r="U10" s="10">
        <v>183</v>
      </c>
      <c r="V10" s="10">
        <v>3309.7</v>
      </c>
      <c r="W10" s="10"/>
      <c r="X10" s="10">
        <v>1245.5999999999999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6">
        <v>24590.7</v>
      </c>
      <c r="AM10" s="10">
        <v>199.9</v>
      </c>
      <c r="AN10" s="10">
        <v>3520.7</v>
      </c>
      <c r="AO10" s="10"/>
      <c r="AP10" s="10"/>
      <c r="AQ10" s="10"/>
      <c r="AR10" s="11"/>
      <c r="AS10" s="10"/>
      <c r="AT10" s="10"/>
      <c r="AU10" s="12"/>
      <c r="AV10" s="13"/>
      <c r="AW10" s="10"/>
      <c r="AX10" s="11"/>
      <c r="AY10" s="10"/>
      <c r="AZ10" s="10"/>
      <c r="BA10" s="12"/>
      <c r="BB10" s="13"/>
      <c r="BC10" s="16">
        <v>25654.7</v>
      </c>
      <c r="BD10" s="11">
        <v>217.2</v>
      </c>
      <c r="BE10" s="10">
        <v>4474.8999999999996</v>
      </c>
      <c r="BF10" s="10"/>
      <c r="BG10" s="13"/>
      <c r="BH10" s="10"/>
      <c r="BI10" s="11"/>
      <c r="BJ10" s="10"/>
      <c r="BK10" s="10"/>
      <c r="BL10" s="12"/>
      <c r="BM10" s="13"/>
      <c r="BN10" s="10"/>
      <c r="BO10" s="11"/>
      <c r="BP10" s="10"/>
      <c r="BQ10" s="10"/>
      <c r="BR10" s="13"/>
      <c r="BS10" s="12"/>
    </row>
    <row r="11" spans="1:71" ht="32.25" thickBot="1" x14ac:dyDescent="0.3">
      <c r="A11" s="14" t="s">
        <v>25</v>
      </c>
      <c r="B11" s="15" t="s">
        <v>26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15"/>
      <c r="S11" s="9"/>
      <c r="T11" s="10">
        <v>8074.5</v>
      </c>
      <c r="U11" s="10"/>
      <c r="V11" s="10">
        <v>840.2</v>
      </c>
      <c r="W11" s="10"/>
      <c r="X11" s="10">
        <v>840.2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6">
        <v>7812.5</v>
      </c>
      <c r="AM11" s="10"/>
      <c r="AN11" s="10">
        <v>840.2</v>
      </c>
      <c r="AO11" s="10"/>
      <c r="AP11" s="10"/>
      <c r="AQ11" s="10"/>
      <c r="AR11" s="11"/>
      <c r="AS11" s="10"/>
      <c r="AT11" s="10"/>
      <c r="AU11" s="12"/>
      <c r="AV11" s="13"/>
      <c r="AW11" s="10"/>
      <c r="AX11" s="11"/>
      <c r="AY11" s="10"/>
      <c r="AZ11" s="10"/>
      <c r="BA11" s="12"/>
      <c r="BB11" s="13"/>
      <c r="BC11" s="16">
        <v>7802.2</v>
      </c>
      <c r="BD11" s="11"/>
      <c r="BE11" s="10">
        <v>840.2</v>
      </c>
      <c r="BF11" s="10"/>
      <c r="BG11" s="13"/>
      <c r="BH11" s="10"/>
      <c r="BI11" s="11"/>
      <c r="BJ11" s="10"/>
      <c r="BK11" s="10"/>
      <c r="BL11" s="12"/>
      <c r="BM11" s="13"/>
      <c r="BN11" s="10"/>
      <c r="BO11" s="11"/>
      <c r="BP11" s="10"/>
      <c r="BQ11" s="10"/>
      <c r="BR11" s="13"/>
      <c r="BS11" s="12"/>
    </row>
    <row r="12" spans="1:71" ht="16.5" thickBot="1" x14ac:dyDescent="0.3">
      <c r="A12" s="14" t="s">
        <v>27</v>
      </c>
      <c r="B12" s="15" t="s">
        <v>28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15"/>
      <c r="S12" s="9"/>
      <c r="T12" s="10">
        <v>8074.5</v>
      </c>
      <c r="U12" s="10"/>
      <c r="V12" s="10">
        <v>840.2</v>
      </c>
      <c r="W12" s="10"/>
      <c r="X12" s="10">
        <v>840.2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6">
        <v>7812.5</v>
      </c>
      <c r="AM12" s="10"/>
      <c r="AN12" s="10">
        <v>840.2</v>
      </c>
      <c r="AO12" s="10"/>
      <c r="AP12" s="10"/>
      <c r="AQ12" s="10"/>
      <c r="AR12" s="11"/>
      <c r="AS12" s="10"/>
      <c r="AT12" s="10"/>
      <c r="AU12" s="12"/>
      <c r="AV12" s="13"/>
      <c r="AW12" s="10"/>
      <c r="AX12" s="11"/>
      <c r="AY12" s="10"/>
      <c r="AZ12" s="10"/>
      <c r="BA12" s="12"/>
      <c r="BB12" s="13"/>
      <c r="BC12" s="16">
        <v>7802.2</v>
      </c>
      <c r="BD12" s="11"/>
      <c r="BE12" s="10">
        <v>840.2</v>
      </c>
      <c r="BF12" s="10"/>
      <c r="BG12" s="13"/>
      <c r="BH12" s="10"/>
      <c r="BI12" s="11"/>
      <c r="BJ12" s="10"/>
      <c r="BK12" s="10"/>
      <c r="BL12" s="12"/>
      <c r="BM12" s="13"/>
      <c r="BN12" s="10"/>
      <c r="BO12" s="11"/>
      <c r="BP12" s="10"/>
      <c r="BQ12" s="10"/>
      <c r="BR12" s="13"/>
      <c r="BS12" s="12"/>
    </row>
    <row r="13" spans="1:71" ht="32.25" thickBot="1" x14ac:dyDescent="0.3">
      <c r="A13" s="14" t="s">
        <v>29</v>
      </c>
      <c r="B13" s="15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15"/>
      <c r="S13" s="9"/>
      <c r="T13" s="10">
        <v>6477.4</v>
      </c>
      <c r="U13" s="10"/>
      <c r="V13" s="10">
        <v>722.7</v>
      </c>
      <c r="W13" s="10"/>
      <c r="X13" s="10">
        <v>722.7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6">
        <v>6315.7</v>
      </c>
      <c r="AM13" s="10"/>
      <c r="AN13" s="10">
        <v>722.7</v>
      </c>
      <c r="AO13" s="10"/>
      <c r="AP13" s="10"/>
      <c r="AQ13" s="10"/>
      <c r="AR13" s="11"/>
      <c r="AS13" s="10"/>
      <c r="AT13" s="10"/>
      <c r="AU13" s="12"/>
      <c r="AV13" s="13"/>
      <c r="AW13" s="10"/>
      <c r="AX13" s="11"/>
      <c r="AY13" s="10"/>
      <c r="AZ13" s="10"/>
      <c r="BA13" s="12"/>
      <c r="BB13" s="13"/>
      <c r="BC13" s="16">
        <v>6263.8</v>
      </c>
      <c r="BD13" s="11"/>
      <c r="BE13" s="10">
        <v>722.7</v>
      </c>
      <c r="BF13" s="10"/>
      <c r="BG13" s="13"/>
      <c r="BH13" s="10"/>
      <c r="BI13" s="11"/>
      <c r="BJ13" s="10"/>
      <c r="BK13" s="10"/>
      <c r="BL13" s="12"/>
      <c r="BM13" s="13"/>
      <c r="BN13" s="10"/>
      <c r="BO13" s="11"/>
      <c r="BP13" s="10"/>
      <c r="BQ13" s="10"/>
      <c r="BR13" s="13"/>
      <c r="BS13" s="12"/>
    </row>
    <row r="14" spans="1:71" ht="16.5" thickBot="1" x14ac:dyDescent="0.3">
      <c r="A14" s="14" t="s">
        <v>31</v>
      </c>
      <c r="B14" s="15" t="s">
        <v>32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/>
      <c r="R14" s="15"/>
      <c r="S14" s="9"/>
      <c r="T14" s="10">
        <v>5032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6">
        <v>4870.3</v>
      </c>
      <c r="AM14" s="10"/>
      <c r="AN14" s="10"/>
      <c r="AO14" s="10"/>
      <c r="AP14" s="10"/>
      <c r="AQ14" s="10"/>
      <c r="AR14" s="11"/>
      <c r="AS14" s="10"/>
      <c r="AT14" s="10"/>
      <c r="AU14" s="12"/>
      <c r="AV14" s="13"/>
      <c r="AW14" s="10"/>
      <c r="AX14" s="11"/>
      <c r="AY14" s="10"/>
      <c r="AZ14" s="10"/>
      <c r="BA14" s="12"/>
      <c r="BB14" s="13"/>
      <c r="BC14" s="16">
        <v>4818.3999999999996</v>
      </c>
      <c r="BD14" s="11"/>
      <c r="BE14" s="10"/>
      <c r="BF14" s="10"/>
      <c r="BG14" s="13"/>
      <c r="BH14" s="10"/>
      <c r="BI14" s="11"/>
      <c r="BJ14" s="10"/>
      <c r="BK14" s="10"/>
      <c r="BL14" s="12"/>
      <c r="BM14" s="13"/>
      <c r="BN14" s="10"/>
      <c r="BO14" s="11"/>
      <c r="BP14" s="10"/>
      <c r="BQ14" s="10"/>
      <c r="BR14" s="13"/>
      <c r="BS14" s="12"/>
    </row>
    <row r="15" spans="1:71" ht="63.75" thickBot="1" x14ac:dyDescent="0.3">
      <c r="A15" s="14" t="s">
        <v>33</v>
      </c>
      <c r="B15" s="15" t="s">
        <v>32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 t="s">
        <v>34</v>
      </c>
      <c r="R15" s="15"/>
      <c r="S15" s="9"/>
      <c r="T15" s="10">
        <v>2087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6">
        <v>2015.3</v>
      </c>
      <c r="AM15" s="10"/>
      <c r="AN15" s="10"/>
      <c r="AO15" s="10"/>
      <c r="AP15" s="10"/>
      <c r="AQ15" s="10"/>
      <c r="AR15" s="11"/>
      <c r="AS15" s="10"/>
      <c r="AT15" s="10"/>
      <c r="AU15" s="12"/>
      <c r="AV15" s="13"/>
      <c r="AW15" s="10"/>
      <c r="AX15" s="11"/>
      <c r="AY15" s="10"/>
      <c r="AZ15" s="10"/>
      <c r="BA15" s="12"/>
      <c r="BB15" s="13"/>
      <c r="BC15" s="16">
        <v>2093.4</v>
      </c>
      <c r="BD15" s="11"/>
      <c r="BE15" s="10"/>
      <c r="BF15" s="10"/>
      <c r="BG15" s="13"/>
      <c r="BH15" s="10"/>
      <c r="BI15" s="11"/>
      <c r="BJ15" s="10"/>
      <c r="BK15" s="10"/>
      <c r="BL15" s="12"/>
      <c r="BM15" s="13"/>
      <c r="BN15" s="10"/>
      <c r="BO15" s="11"/>
      <c r="BP15" s="10"/>
      <c r="BQ15" s="10"/>
      <c r="BR15" s="13"/>
      <c r="BS15" s="12"/>
    </row>
    <row r="16" spans="1:71" ht="16.5" thickBot="1" x14ac:dyDescent="0.3">
      <c r="A16" s="14" t="s">
        <v>35</v>
      </c>
      <c r="B16" s="15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 t="s">
        <v>36</v>
      </c>
      <c r="R16" s="15"/>
      <c r="S16" s="9"/>
      <c r="T16" s="10">
        <v>2087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6">
        <v>2015.3</v>
      </c>
      <c r="AM16" s="10"/>
      <c r="AN16" s="10"/>
      <c r="AO16" s="10"/>
      <c r="AP16" s="10"/>
      <c r="AQ16" s="10"/>
      <c r="AR16" s="11"/>
      <c r="AS16" s="10"/>
      <c r="AT16" s="10"/>
      <c r="AU16" s="12"/>
      <c r="AV16" s="13"/>
      <c r="AW16" s="10"/>
      <c r="AX16" s="11"/>
      <c r="AY16" s="10"/>
      <c r="AZ16" s="10"/>
      <c r="BA16" s="12"/>
      <c r="BB16" s="13"/>
      <c r="BC16" s="16">
        <v>2093.4</v>
      </c>
      <c r="BD16" s="11"/>
      <c r="BE16" s="10"/>
      <c r="BF16" s="10"/>
      <c r="BG16" s="13"/>
      <c r="BH16" s="10"/>
      <c r="BI16" s="11"/>
      <c r="BJ16" s="10"/>
      <c r="BK16" s="10"/>
      <c r="BL16" s="12"/>
      <c r="BM16" s="13"/>
      <c r="BN16" s="10"/>
      <c r="BO16" s="11"/>
      <c r="BP16" s="10"/>
      <c r="BQ16" s="10"/>
      <c r="BR16" s="13"/>
      <c r="BS16" s="12"/>
    </row>
    <row r="17" spans="1:71" ht="16.5" thickBot="1" x14ac:dyDescent="0.3">
      <c r="A17" s="14" t="s">
        <v>37</v>
      </c>
      <c r="B17" s="15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8" t="s">
        <v>36</v>
      </c>
      <c r="R17" s="15" t="s">
        <v>38</v>
      </c>
      <c r="S17" s="9"/>
      <c r="T17" s="10">
        <v>2087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6">
        <v>2015.3</v>
      </c>
      <c r="AM17" s="10"/>
      <c r="AN17" s="10"/>
      <c r="AO17" s="10"/>
      <c r="AP17" s="10"/>
      <c r="AQ17" s="10"/>
      <c r="AR17" s="11"/>
      <c r="AS17" s="10"/>
      <c r="AT17" s="10"/>
      <c r="AU17" s="12"/>
      <c r="AV17" s="13"/>
      <c r="AW17" s="10"/>
      <c r="AX17" s="11"/>
      <c r="AY17" s="10"/>
      <c r="AZ17" s="10"/>
      <c r="BA17" s="12"/>
      <c r="BB17" s="13"/>
      <c r="BC17" s="16">
        <v>2093.4</v>
      </c>
      <c r="BD17" s="11"/>
      <c r="BE17" s="10"/>
      <c r="BF17" s="10"/>
      <c r="BG17" s="13"/>
      <c r="BH17" s="10"/>
      <c r="BI17" s="11"/>
      <c r="BJ17" s="10"/>
      <c r="BK17" s="10"/>
      <c r="BL17" s="12"/>
      <c r="BM17" s="13"/>
      <c r="BN17" s="10"/>
      <c r="BO17" s="11"/>
      <c r="BP17" s="10"/>
      <c r="BQ17" s="10"/>
      <c r="BR17" s="13"/>
      <c r="BS17" s="12"/>
    </row>
    <row r="18" spans="1:71" ht="32.25" thickBot="1" x14ac:dyDescent="0.3">
      <c r="A18" s="14" t="s">
        <v>39</v>
      </c>
      <c r="B18" s="15" t="s">
        <v>32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8" t="s">
        <v>40</v>
      </c>
      <c r="R18" s="15"/>
      <c r="S18" s="9"/>
      <c r="T18" s="10">
        <v>2923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6">
        <v>2833</v>
      </c>
      <c r="AM18" s="10"/>
      <c r="AN18" s="10"/>
      <c r="AO18" s="10"/>
      <c r="AP18" s="10"/>
      <c r="AQ18" s="10"/>
      <c r="AR18" s="11"/>
      <c r="AS18" s="10"/>
      <c r="AT18" s="10"/>
      <c r="AU18" s="12"/>
      <c r="AV18" s="13"/>
      <c r="AW18" s="10"/>
      <c r="AX18" s="11"/>
      <c r="AY18" s="10"/>
      <c r="AZ18" s="10"/>
      <c r="BA18" s="12"/>
      <c r="BB18" s="13"/>
      <c r="BC18" s="16">
        <v>2703</v>
      </c>
      <c r="BD18" s="11"/>
      <c r="BE18" s="10"/>
      <c r="BF18" s="10"/>
      <c r="BG18" s="13"/>
      <c r="BH18" s="10"/>
      <c r="BI18" s="11"/>
      <c r="BJ18" s="10"/>
      <c r="BK18" s="10"/>
      <c r="BL18" s="12"/>
      <c r="BM18" s="13"/>
      <c r="BN18" s="10"/>
      <c r="BO18" s="11"/>
      <c r="BP18" s="10"/>
      <c r="BQ18" s="10"/>
      <c r="BR18" s="13"/>
      <c r="BS18" s="12"/>
    </row>
    <row r="19" spans="1:71" ht="32.25" thickBot="1" x14ac:dyDescent="0.3">
      <c r="A19" s="14" t="s">
        <v>41</v>
      </c>
      <c r="B19" s="15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8" t="s">
        <v>42</v>
      </c>
      <c r="R19" s="15"/>
      <c r="S19" s="9"/>
      <c r="T19" s="10">
        <v>2923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6">
        <v>2833</v>
      </c>
      <c r="AM19" s="10"/>
      <c r="AN19" s="10"/>
      <c r="AO19" s="10"/>
      <c r="AP19" s="10"/>
      <c r="AQ19" s="10"/>
      <c r="AR19" s="11"/>
      <c r="AS19" s="10"/>
      <c r="AT19" s="10"/>
      <c r="AU19" s="12"/>
      <c r="AV19" s="13"/>
      <c r="AW19" s="10"/>
      <c r="AX19" s="11"/>
      <c r="AY19" s="10"/>
      <c r="AZ19" s="10"/>
      <c r="BA19" s="12"/>
      <c r="BB19" s="13"/>
      <c r="BC19" s="16">
        <v>2703</v>
      </c>
      <c r="BD19" s="11"/>
      <c r="BE19" s="10"/>
      <c r="BF19" s="10"/>
      <c r="BG19" s="13"/>
      <c r="BH19" s="10"/>
      <c r="BI19" s="11"/>
      <c r="BJ19" s="10"/>
      <c r="BK19" s="10"/>
      <c r="BL19" s="12"/>
      <c r="BM19" s="13"/>
      <c r="BN19" s="10"/>
      <c r="BO19" s="11"/>
      <c r="BP19" s="10"/>
      <c r="BQ19" s="10"/>
      <c r="BR19" s="13"/>
      <c r="BS19" s="12"/>
    </row>
    <row r="20" spans="1:71" ht="16.5" thickBot="1" x14ac:dyDescent="0.3">
      <c r="A20" s="14" t="s">
        <v>37</v>
      </c>
      <c r="B20" s="15" t="s">
        <v>32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 t="s">
        <v>42</v>
      </c>
      <c r="R20" s="15" t="s">
        <v>38</v>
      </c>
      <c r="S20" s="9"/>
      <c r="T20" s="10">
        <v>2923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6">
        <v>2833</v>
      </c>
      <c r="AM20" s="10"/>
      <c r="AN20" s="10"/>
      <c r="AO20" s="10"/>
      <c r="AP20" s="10"/>
      <c r="AQ20" s="10"/>
      <c r="AR20" s="11"/>
      <c r="AS20" s="10"/>
      <c r="AT20" s="10"/>
      <c r="AU20" s="12"/>
      <c r="AV20" s="13"/>
      <c r="AW20" s="10"/>
      <c r="AX20" s="11"/>
      <c r="AY20" s="10"/>
      <c r="AZ20" s="10"/>
      <c r="BA20" s="12"/>
      <c r="BB20" s="13"/>
      <c r="BC20" s="16">
        <v>2703</v>
      </c>
      <c r="BD20" s="11"/>
      <c r="BE20" s="10"/>
      <c r="BF20" s="10"/>
      <c r="BG20" s="13"/>
      <c r="BH20" s="10"/>
      <c r="BI20" s="11"/>
      <c r="BJ20" s="10"/>
      <c r="BK20" s="10"/>
      <c r="BL20" s="12"/>
      <c r="BM20" s="13"/>
      <c r="BN20" s="10"/>
      <c r="BO20" s="11"/>
      <c r="BP20" s="10"/>
      <c r="BQ20" s="10"/>
      <c r="BR20" s="13"/>
      <c r="BS20" s="12"/>
    </row>
    <row r="21" spans="1:71" ht="16.5" thickBot="1" x14ac:dyDescent="0.3">
      <c r="A21" s="14" t="s">
        <v>43</v>
      </c>
      <c r="B21" s="15" t="s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 t="s">
        <v>44</v>
      </c>
      <c r="R21" s="15"/>
      <c r="S21" s="9"/>
      <c r="T21" s="10">
        <v>22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6">
        <v>22</v>
      </c>
      <c r="AM21" s="10"/>
      <c r="AN21" s="10"/>
      <c r="AO21" s="10"/>
      <c r="AP21" s="10"/>
      <c r="AQ21" s="10"/>
      <c r="AR21" s="11"/>
      <c r="AS21" s="10"/>
      <c r="AT21" s="10"/>
      <c r="AU21" s="12"/>
      <c r="AV21" s="13"/>
      <c r="AW21" s="10"/>
      <c r="AX21" s="11"/>
      <c r="AY21" s="10"/>
      <c r="AZ21" s="10"/>
      <c r="BA21" s="12"/>
      <c r="BB21" s="13"/>
      <c r="BC21" s="16">
        <v>22</v>
      </c>
      <c r="BD21" s="11"/>
      <c r="BE21" s="10"/>
      <c r="BF21" s="10"/>
      <c r="BG21" s="13"/>
      <c r="BH21" s="10"/>
      <c r="BI21" s="11"/>
      <c r="BJ21" s="10"/>
      <c r="BK21" s="10"/>
      <c r="BL21" s="12"/>
      <c r="BM21" s="13"/>
      <c r="BN21" s="10"/>
      <c r="BO21" s="11"/>
      <c r="BP21" s="10"/>
      <c r="BQ21" s="10"/>
      <c r="BR21" s="13"/>
      <c r="BS21" s="12"/>
    </row>
    <row r="22" spans="1:71" ht="16.5" thickBot="1" x14ac:dyDescent="0.3">
      <c r="A22" s="14" t="s">
        <v>45</v>
      </c>
      <c r="B22" s="15" t="s">
        <v>32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8" t="s">
        <v>46</v>
      </c>
      <c r="R22" s="15"/>
      <c r="S22" s="9"/>
      <c r="T22" s="10">
        <v>12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6">
        <v>12</v>
      </c>
      <c r="AM22" s="10"/>
      <c r="AN22" s="10"/>
      <c r="AO22" s="10"/>
      <c r="AP22" s="10"/>
      <c r="AQ22" s="10"/>
      <c r="AR22" s="11"/>
      <c r="AS22" s="10"/>
      <c r="AT22" s="10"/>
      <c r="AU22" s="12"/>
      <c r="AV22" s="13"/>
      <c r="AW22" s="10"/>
      <c r="AX22" s="11"/>
      <c r="AY22" s="10"/>
      <c r="AZ22" s="10"/>
      <c r="BA22" s="12"/>
      <c r="BB22" s="13"/>
      <c r="BC22" s="16">
        <v>12</v>
      </c>
      <c r="BD22" s="11"/>
      <c r="BE22" s="10"/>
      <c r="BF22" s="10"/>
      <c r="BG22" s="13"/>
      <c r="BH22" s="10"/>
      <c r="BI22" s="11"/>
      <c r="BJ22" s="10"/>
      <c r="BK22" s="10"/>
      <c r="BL22" s="12"/>
      <c r="BM22" s="13"/>
      <c r="BN22" s="10"/>
      <c r="BO22" s="11"/>
      <c r="BP22" s="10"/>
      <c r="BQ22" s="10"/>
      <c r="BR22" s="13"/>
      <c r="BS22" s="12"/>
    </row>
    <row r="23" spans="1:71" ht="16.5" thickBot="1" x14ac:dyDescent="0.3">
      <c r="A23" s="14" t="s">
        <v>37</v>
      </c>
      <c r="B23" s="15" t="s">
        <v>32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8" t="s">
        <v>46</v>
      </c>
      <c r="R23" s="15" t="s">
        <v>38</v>
      </c>
      <c r="S23" s="9"/>
      <c r="T23" s="10">
        <v>12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6">
        <v>12</v>
      </c>
      <c r="AM23" s="10"/>
      <c r="AN23" s="10"/>
      <c r="AO23" s="10"/>
      <c r="AP23" s="10"/>
      <c r="AQ23" s="10"/>
      <c r="AR23" s="11"/>
      <c r="AS23" s="10"/>
      <c r="AT23" s="10"/>
      <c r="AU23" s="12"/>
      <c r="AV23" s="13"/>
      <c r="AW23" s="10"/>
      <c r="AX23" s="11"/>
      <c r="AY23" s="10"/>
      <c r="AZ23" s="10"/>
      <c r="BA23" s="12"/>
      <c r="BB23" s="13"/>
      <c r="BC23" s="16">
        <v>12</v>
      </c>
      <c r="BD23" s="11"/>
      <c r="BE23" s="10"/>
      <c r="BF23" s="10"/>
      <c r="BG23" s="13"/>
      <c r="BH23" s="10"/>
      <c r="BI23" s="11"/>
      <c r="BJ23" s="10"/>
      <c r="BK23" s="10"/>
      <c r="BL23" s="12"/>
      <c r="BM23" s="13"/>
      <c r="BN23" s="10"/>
      <c r="BO23" s="11"/>
      <c r="BP23" s="10"/>
      <c r="BQ23" s="10"/>
      <c r="BR23" s="13"/>
      <c r="BS23" s="12"/>
    </row>
    <row r="24" spans="1:71" ht="16.5" thickBot="1" x14ac:dyDescent="0.3">
      <c r="A24" s="14" t="s">
        <v>47</v>
      </c>
      <c r="B24" s="15" t="s">
        <v>32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 t="s">
        <v>48</v>
      </c>
      <c r="R24" s="15"/>
      <c r="S24" s="9"/>
      <c r="T24" s="10">
        <v>10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6">
        <v>10</v>
      </c>
      <c r="AM24" s="10"/>
      <c r="AN24" s="10"/>
      <c r="AO24" s="10"/>
      <c r="AP24" s="10"/>
      <c r="AQ24" s="10"/>
      <c r="AR24" s="11"/>
      <c r="AS24" s="10"/>
      <c r="AT24" s="10"/>
      <c r="AU24" s="12"/>
      <c r="AV24" s="13"/>
      <c r="AW24" s="10"/>
      <c r="AX24" s="11"/>
      <c r="AY24" s="10"/>
      <c r="AZ24" s="10"/>
      <c r="BA24" s="12"/>
      <c r="BB24" s="13"/>
      <c r="BC24" s="16">
        <v>10</v>
      </c>
      <c r="BD24" s="11"/>
      <c r="BE24" s="10"/>
      <c r="BF24" s="10"/>
      <c r="BG24" s="13"/>
      <c r="BH24" s="10"/>
      <c r="BI24" s="11"/>
      <c r="BJ24" s="10"/>
      <c r="BK24" s="10"/>
      <c r="BL24" s="12"/>
      <c r="BM24" s="13"/>
      <c r="BN24" s="10"/>
      <c r="BO24" s="11"/>
      <c r="BP24" s="10"/>
      <c r="BQ24" s="10"/>
      <c r="BR24" s="13"/>
      <c r="BS24" s="12"/>
    </row>
    <row r="25" spans="1:71" ht="16.5" thickBot="1" x14ac:dyDescent="0.3">
      <c r="A25" s="14" t="s">
        <v>37</v>
      </c>
      <c r="B25" s="15" t="s">
        <v>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 t="s">
        <v>48</v>
      </c>
      <c r="R25" s="15" t="s">
        <v>38</v>
      </c>
      <c r="S25" s="9"/>
      <c r="T25" s="10">
        <v>10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6">
        <v>10</v>
      </c>
      <c r="AM25" s="10"/>
      <c r="AN25" s="10"/>
      <c r="AO25" s="10"/>
      <c r="AP25" s="10"/>
      <c r="AQ25" s="10"/>
      <c r="AR25" s="11"/>
      <c r="AS25" s="10"/>
      <c r="AT25" s="10"/>
      <c r="AU25" s="12"/>
      <c r="AV25" s="13"/>
      <c r="AW25" s="10"/>
      <c r="AX25" s="11"/>
      <c r="AY25" s="10"/>
      <c r="AZ25" s="10"/>
      <c r="BA25" s="12"/>
      <c r="BB25" s="13"/>
      <c r="BC25" s="16">
        <v>10</v>
      </c>
      <c r="BD25" s="11"/>
      <c r="BE25" s="10"/>
      <c r="BF25" s="10"/>
      <c r="BG25" s="13"/>
      <c r="BH25" s="10"/>
      <c r="BI25" s="11"/>
      <c r="BJ25" s="10"/>
      <c r="BK25" s="10"/>
      <c r="BL25" s="12"/>
      <c r="BM25" s="13"/>
      <c r="BN25" s="10"/>
      <c r="BO25" s="11"/>
      <c r="BP25" s="10"/>
      <c r="BQ25" s="10"/>
      <c r="BR25" s="13"/>
      <c r="BS25" s="12"/>
    </row>
    <row r="26" spans="1:71" ht="79.5" thickBot="1" x14ac:dyDescent="0.3">
      <c r="A26" s="17" t="s">
        <v>49</v>
      </c>
      <c r="B26" s="15" t="s">
        <v>50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/>
      <c r="R26" s="15"/>
      <c r="S26" s="9"/>
      <c r="T26" s="10">
        <v>1445.4</v>
      </c>
      <c r="U26" s="10"/>
      <c r="V26" s="10">
        <v>722.7</v>
      </c>
      <c r="W26" s="10"/>
      <c r="X26" s="10">
        <v>722.7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6">
        <v>1445.4</v>
      </c>
      <c r="AM26" s="10"/>
      <c r="AN26" s="10">
        <v>722.7</v>
      </c>
      <c r="AO26" s="10"/>
      <c r="AP26" s="10"/>
      <c r="AQ26" s="10"/>
      <c r="AR26" s="11"/>
      <c r="AS26" s="10"/>
      <c r="AT26" s="10"/>
      <c r="AU26" s="12"/>
      <c r="AV26" s="13"/>
      <c r="AW26" s="10"/>
      <c r="AX26" s="11"/>
      <c r="AY26" s="10"/>
      <c r="AZ26" s="10"/>
      <c r="BA26" s="12"/>
      <c r="BB26" s="13"/>
      <c r="BC26" s="16">
        <v>1445.4</v>
      </c>
      <c r="BD26" s="11"/>
      <c r="BE26" s="10">
        <v>722.7</v>
      </c>
      <c r="BF26" s="10"/>
      <c r="BG26" s="13"/>
      <c r="BH26" s="10"/>
      <c r="BI26" s="11"/>
      <c r="BJ26" s="10"/>
      <c r="BK26" s="10"/>
      <c r="BL26" s="12"/>
      <c r="BM26" s="13"/>
      <c r="BN26" s="10"/>
      <c r="BO26" s="11"/>
      <c r="BP26" s="10"/>
      <c r="BQ26" s="10"/>
      <c r="BR26" s="13"/>
      <c r="BS26" s="12"/>
    </row>
    <row r="27" spans="1:71" ht="63.75" thickBot="1" x14ac:dyDescent="0.3">
      <c r="A27" s="14" t="s">
        <v>33</v>
      </c>
      <c r="B27" s="15" t="s">
        <v>50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8" t="s">
        <v>34</v>
      </c>
      <c r="R27" s="15"/>
      <c r="S27" s="9"/>
      <c r="T27" s="10">
        <v>1445.4</v>
      </c>
      <c r="U27" s="10"/>
      <c r="V27" s="10">
        <v>722.7</v>
      </c>
      <c r="W27" s="10"/>
      <c r="X27" s="10">
        <v>722.7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6">
        <v>1445.4</v>
      </c>
      <c r="AM27" s="10"/>
      <c r="AN27" s="10">
        <v>722.7</v>
      </c>
      <c r="AO27" s="10"/>
      <c r="AP27" s="10"/>
      <c r="AQ27" s="10"/>
      <c r="AR27" s="11"/>
      <c r="AS27" s="10"/>
      <c r="AT27" s="10"/>
      <c r="AU27" s="12"/>
      <c r="AV27" s="13"/>
      <c r="AW27" s="10"/>
      <c r="AX27" s="11"/>
      <c r="AY27" s="10"/>
      <c r="AZ27" s="10"/>
      <c r="BA27" s="12"/>
      <c r="BB27" s="13"/>
      <c r="BC27" s="16">
        <v>1445.4</v>
      </c>
      <c r="BD27" s="11"/>
      <c r="BE27" s="10">
        <v>722.7</v>
      </c>
      <c r="BF27" s="10"/>
      <c r="BG27" s="13"/>
      <c r="BH27" s="10"/>
      <c r="BI27" s="11"/>
      <c r="BJ27" s="10"/>
      <c r="BK27" s="10"/>
      <c r="BL27" s="12"/>
      <c r="BM27" s="13"/>
      <c r="BN27" s="10"/>
      <c r="BO27" s="11"/>
      <c r="BP27" s="10"/>
      <c r="BQ27" s="10"/>
      <c r="BR27" s="13"/>
      <c r="BS27" s="12"/>
    </row>
    <row r="28" spans="1:71" ht="16.5" thickBot="1" x14ac:dyDescent="0.3">
      <c r="A28" s="14" t="s">
        <v>35</v>
      </c>
      <c r="B28" s="15" t="s">
        <v>50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8" t="s">
        <v>36</v>
      </c>
      <c r="R28" s="15"/>
      <c r="S28" s="9"/>
      <c r="T28" s="10">
        <v>1445.4</v>
      </c>
      <c r="U28" s="10"/>
      <c r="V28" s="10">
        <v>722.7</v>
      </c>
      <c r="W28" s="10"/>
      <c r="X28" s="10">
        <v>722.7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6">
        <v>1445.4</v>
      </c>
      <c r="AM28" s="10"/>
      <c r="AN28" s="10">
        <v>722.7</v>
      </c>
      <c r="AO28" s="10"/>
      <c r="AP28" s="10"/>
      <c r="AQ28" s="10"/>
      <c r="AR28" s="11"/>
      <c r="AS28" s="10"/>
      <c r="AT28" s="10"/>
      <c r="AU28" s="12"/>
      <c r="AV28" s="13"/>
      <c r="AW28" s="10"/>
      <c r="AX28" s="11"/>
      <c r="AY28" s="10"/>
      <c r="AZ28" s="10"/>
      <c r="BA28" s="12"/>
      <c r="BB28" s="13"/>
      <c r="BC28" s="16">
        <v>1445.4</v>
      </c>
      <c r="BD28" s="11"/>
      <c r="BE28" s="10">
        <v>722.7</v>
      </c>
      <c r="BF28" s="10"/>
      <c r="BG28" s="13"/>
      <c r="BH28" s="10"/>
      <c r="BI28" s="11"/>
      <c r="BJ28" s="10"/>
      <c r="BK28" s="10"/>
      <c r="BL28" s="12"/>
      <c r="BM28" s="13"/>
      <c r="BN28" s="10"/>
      <c r="BO28" s="11"/>
      <c r="BP28" s="10"/>
      <c r="BQ28" s="10"/>
      <c r="BR28" s="13"/>
      <c r="BS28" s="12"/>
    </row>
    <row r="29" spans="1:71" ht="16.5" thickBot="1" x14ac:dyDescent="0.3">
      <c r="A29" s="14" t="s">
        <v>37</v>
      </c>
      <c r="B29" s="15" t="s">
        <v>50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 t="s">
        <v>36</v>
      </c>
      <c r="R29" s="15" t="s">
        <v>38</v>
      </c>
      <c r="S29" s="9"/>
      <c r="T29" s="10">
        <v>1445.4</v>
      </c>
      <c r="U29" s="10"/>
      <c r="V29" s="10">
        <v>722.7</v>
      </c>
      <c r="W29" s="10"/>
      <c r="X29" s="10">
        <v>722.7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6">
        <v>1445.4</v>
      </c>
      <c r="AM29" s="10"/>
      <c r="AN29" s="10">
        <v>722.7</v>
      </c>
      <c r="AO29" s="10"/>
      <c r="AP29" s="10"/>
      <c r="AQ29" s="10"/>
      <c r="AR29" s="11"/>
      <c r="AS29" s="10"/>
      <c r="AT29" s="10"/>
      <c r="AU29" s="12"/>
      <c r="AV29" s="13"/>
      <c r="AW29" s="10"/>
      <c r="AX29" s="11"/>
      <c r="AY29" s="10"/>
      <c r="AZ29" s="10"/>
      <c r="BA29" s="12"/>
      <c r="BB29" s="13"/>
      <c r="BC29" s="16">
        <v>1445.4</v>
      </c>
      <c r="BD29" s="11"/>
      <c r="BE29" s="10">
        <v>722.7</v>
      </c>
      <c r="BF29" s="10"/>
      <c r="BG29" s="13"/>
      <c r="BH29" s="10"/>
      <c r="BI29" s="11"/>
      <c r="BJ29" s="10"/>
      <c r="BK29" s="10"/>
      <c r="BL29" s="12"/>
      <c r="BM29" s="13"/>
      <c r="BN29" s="10"/>
      <c r="BO29" s="11"/>
      <c r="BP29" s="10"/>
      <c r="BQ29" s="10"/>
      <c r="BR29" s="13"/>
      <c r="BS29" s="12"/>
    </row>
    <row r="30" spans="1:71" ht="32.25" thickBot="1" x14ac:dyDescent="0.3">
      <c r="A30" s="14" t="s">
        <v>51</v>
      </c>
      <c r="B30" s="15" t="s">
        <v>52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8"/>
      <c r="R30" s="15"/>
      <c r="S30" s="9"/>
      <c r="T30" s="10">
        <v>678</v>
      </c>
      <c r="U30" s="10"/>
      <c r="V30" s="10">
        <v>117.5</v>
      </c>
      <c r="W30" s="10"/>
      <c r="X30" s="10">
        <v>117.5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6">
        <v>692.5</v>
      </c>
      <c r="AM30" s="10"/>
      <c r="AN30" s="10">
        <v>117.5</v>
      </c>
      <c r="AO30" s="10"/>
      <c r="AP30" s="10"/>
      <c r="AQ30" s="10"/>
      <c r="AR30" s="11"/>
      <c r="AS30" s="10"/>
      <c r="AT30" s="10"/>
      <c r="AU30" s="12"/>
      <c r="AV30" s="13"/>
      <c r="AW30" s="10"/>
      <c r="AX30" s="11"/>
      <c r="AY30" s="10"/>
      <c r="AZ30" s="10"/>
      <c r="BA30" s="12"/>
      <c r="BB30" s="13"/>
      <c r="BC30" s="16">
        <v>706.1</v>
      </c>
      <c r="BD30" s="11"/>
      <c r="BE30" s="10">
        <v>117.5</v>
      </c>
      <c r="BF30" s="10"/>
      <c r="BG30" s="13"/>
      <c r="BH30" s="10"/>
      <c r="BI30" s="11"/>
      <c r="BJ30" s="10"/>
      <c r="BK30" s="10"/>
      <c r="BL30" s="12"/>
      <c r="BM30" s="13"/>
      <c r="BN30" s="10"/>
      <c r="BO30" s="11"/>
      <c r="BP30" s="10"/>
      <c r="BQ30" s="10"/>
      <c r="BR30" s="13"/>
      <c r="BS30" s="12"/>
    </row>
    <row r="31" spans="1:71" ht="16.5" thickBot="1" x14ac:dyDescent="0.3">
      <c r="A31" s="14" t="s">
        <v>31</v>
      </c>
      <c r="B31" s="15" t="s">
        <v>53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15"/>
      <c r="S31" s="9"/>
      <c r="T31" s="10">
        <v>443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6">
        <v>457.5</v>
      </c>
      <c r="AM31" s="10"/>
      <c r="AN31" s="10"/>
      <c r="AO31" s="10"/>
      <c r="AP31" s="10"/>
      <c r="AQ31" s="10"/>
      <c r="AR31" s="11"/>
      <c r="AS31" s="10"/>
      <c r="AT31" s="10"/>
      <c r="AU31" s="12"/>
      <c r="AV31" s="13"/>
      <c r="AW31" s="10"/>
      <c r="AX31" s="11"/>
      <c r="AY31" s="10"/>
      <c r="AZ31" s="10"/>
      <c r="BA31" s="12"/>
      <c r="BB31" s="13"/>
      <c r="BC31" s="16">
        <v>471.1</v>
      </c>
      <c r="BD31" s="11"/>
      <c r="BE31" s="10"/>
      <c r="BF31" s="10"/>
      <c r="BG31" s="13"/>
      <c r="BH31" s="10"/>
      <c r="BI31" s="11"/>
      <c r="BJ31" s="10"/>
      <c r="BK31" s="10"/>
      <c r="BL31" s="12"/>
      <c r="BM31" s="13"/>
      <c r="BN31" s="10"/>
      <c r="BO31" s="11"/>
      <c r="BP31" s="10"/>
      <c r="BQ31" s="10"/>
      <c r="BR31" s="13"/>
      <c r="BS31" s="12"/>
    </row>
    <row r="32" spans="1:71" ht="63.75" thickBot="1" x14ac:dyDescent="0.3">
      <c r="A32" s="14" t="s">
        <v>33</v>
      </c>
      <c r="B32" s="15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 t="s">
        <v>34</v>
      </c>
      <c r="R32" s="15"/>
      <c r="S32" s="9"/>
      <c r="T32" s="10">
        <v>373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6">
        <v>387.5</v>
      </c>
      <c r="AM32" s="10"/>
      <c r="AN32" s="10"/>
      <c r="AO32" s="10"/>
      <c r="AP32" s="10"/>
      <c r="AQ32" s="10"/>
      <c r="AR32" s="11"/>
      <c r="AS32" s="10"/>
      <c r="AT32" s="10"/>
      <c r="AU32" s="12"/>
      <c r="AV32" s="13"/>
      <c r="AW32" s="10"/>
      <c r="AX32" s="11"/>
      <c r="AY32" s="10"/>
      <c r="AZ32" s="10"/>
      <c r="BA32" s="12"/>
      <c r="BB32" s="13"/>
      <c r="BC32" s="16">
        <v>401.1</v>
      </c>
      <c r="BD32" s="11"/>
      <c r="BE32" s="10"/>
      <c r="BF32" s="10"/>
      <c r="BG32" s="13"/>
      <c r="BH32" s="10"/>
      <c r="BI32" s="11"/>
      <c r="BJ32" s="10"/>
      <c r="BK32" s="10"/>
      <c r="BL32" s="12"/>
      <c r="BM32" s="13"/>
      <c r="BN32" s="10"/>
      <c r="BO32" s="11"/>
      <c r="BP32" s="10"/>
      <c r="BQ32" s="10"/>
      <c r="BR32" s="13"/>
      <c r="BS32" s="12"/>
    </row>
    <row r="33" spans="1:71" ht="16.5" thickBot="1" x14ac:dyDescent="0.3">
      <c r="A33" s="14" t="s">
        <v>35</v>
      </c>
      <c r="B33" s="15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8" t="s">
        <v>36</v>
      </c>
      <c r="R33" s="15"/>
      <c r="S33" s="9"/>
      <c r="T33" s="10">
        <v>373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6">
        <v>387.5</v>
      </c>
      <c r="AM33" s="10"/>
      <c r="AN33" s="10"/>
      <c r="AO33" s="10"/>
      <c r="AP33" s="10"/>
      <c r="AQ33" s="10"/>
      <c r="AR33" s="11"/>
      <c r="AS33" s="10"/>
      <c r="AT33" s="10"/>
      <c r="AU33" s="12"/>
      <c r="AV33" s="13"/>
      <c r="AW33" s="10"/>
      <c r="AX33" s="11"/>
      <c r="AY33" s="10"/>
      <c r="AZ33" s="10"/>
      <c r="BA33" s="12"/>
      <c r="BB33" s="13"/>
      <c r="BC33" s="16">
        <v>401.1</v>
      </c>
      <c r="BD33" s="11"/>
      <c r="BE33" s="10"/>
      <c r="BF33" s="10"/>
      <c r="BG33" s="13"/>
      <c r="BH33" s="10"/>
      <c r="BI33" s="11"/>
      <c r="BJ33" s="10"/>
      <c r="BK33" s="10"/>
      <c r="BL33" s="12"/>
      <c r="BM33" s="13"/>
      <c r="BN33" s="10"/>
      <c r="BO33" s="11"/>
      <c r="BP33" s="10"/>
      <c r="BQ33" s="10"/>
      <c r="BR33" s="13"/>
      <c r="BS33" s="12"/>
    </row>
    <row r="34" spans="1:71" ht="16.5" thickBot="1" x14ac:dyDescent="0.3">
      <c r="A34" s="14" t="s">
        <v>37</v>
      </c>
      <c r="B34" s="15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8" t="s">
        <v>36</v>
      </c>
      <c r="R34" s="15" t="s">
        <v>38</v>
      </c>
      <c r="S34" s="9"/>
      <c r="T34" s="10">
        <v>373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6">
        <v>387.5</v>
      </c>
      <c r="AM34" s="10"/>
      <c r="AN34" s="10"/>
      <c r="AO34" s="10"/>
      <c r="AP34" s="10"/>
      <c r="AQ34" s="10"/>
      <c r="AR34" s="11"/>
      <c r="AS34" s="10"/>
      <c r="AT34" s="10"/>
      <c r="AU34" s="12"/>
      <c r="AV34" s="13"/>
      <c r="AW34" s="10"/>
      <c r="AX34" s="11"/>
      <c r="AY34" s="10"/>
      <c r="AZ34" s="10"/>
      <c r="BA34" s="12"/>
      <c r="BB34" s="13"/>
      <c r="BC34" s="16">
        <v>401.1</v>
      </c>
      <c r="BD34" s="11"/>
      <c r="BE34" s="10"/>
      <c r="BF34" s="10"/>
      <c r="BG34" s="13"/>
      <c r="BH34" s="10"/>
      <c r="BI34" s="11"/>
      <c r="BJ34" s="10"/>
      <c r="BK34" s="10"/>
      <c r="BL34" s="12"/>
      <c r="BM34" s="13"/>
      <c r="BN34" s="10"/>
      <c r="BO34" s="11"/>
      <c r="BP34" s="10"/>
      <c r="BQ34" s="10"/>
      <c r="BR34" s="13"/>
      <c r="BS34" s="12"/>
    </row>
    <row r="35" spans="1:71" ht="32.25" thickBot="1" x14ac:dyDescent="0.3">
      <c r="A35" s="14" t="s">
        <v>39</v>
      </c>
      <c r="B35" s="15" t="s">
        <v>53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8" t="s">
        <v>40</v>
      </c>
      <c r="R35" s="15"/>
      <c r="S35" s="9"/>
      <c r="T35" s="10">
        <v>70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6">
        <v>70</v>
      </c>
      <c r="AM35" s="10"/>
      <c r="AN35" s="10"/>
      <c r="AO35" s="10"/>
      <c r="AP35" s="10"/>
      <c r="AQ35" s="10"/>
      <c r="AR35" s="11"/>
      <c r="AS35" s="10"/>
      <c r="AT35" s="10"/>
      <c r="AU35" s="12"/>
      <c r="AV35" s="13"/>
      <c r="AW35" s="10"/>
      <c r="AX35" s="11"/>
      <c r="AY35" s="10"/>
      <c r="AZ35" s="10"/>
      <c r="BA35" s="12"/>
      <c r="BB35" s="13"/>
      <c r="BC35" s="16">
        <v>70</v>
      </c>
      <c r="BD35" s="11"/>
      <c r="BE35" s="10"/>
      <c r="BF35" s="10"/>
      <c r="BG35" s="13"/>
      <c r="BH35" s="10"/>
      <c r="BI35" s="11"/>
      <c r="BJ35" s="10"/>
      <c r="BK35" s="10"/>
      <c r="BL35" s="12"/>
      <c r="BM35" s="13"/>
      <c r="BN35" s="10"/>
      <c r="BO35" s="11"/>
      <c r="BP35" s="10"/>
      <c r="BQ35" s="10"/>
      <c r="BR35" s="13"/>
      <c r="BS35" s="12"/>
    </row>
    <row r="36" spans="1:71" ht="32.25" thickBot="1" x14ac:dyDescent="0.3">
      <c r="A36" s="14" t="s">
        <v>41</v>
      </c>
      <c r="B36" s="15" t="s">
        <v>53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 t="s">
        <v>42</v>
      </c>
      <c r="R36" s="15"/>
      <c r="S36" s="9"/>
      <c r="T36" s="10">
        <v>70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6">
        <v>70</v>
      </c>
      <c r="AM36" s="10"/>
      <c r="AN36" s="10"/>
      <c r="AO36" s="10"/>
      <c r="AP36" s="10"/>
      <c r="AQ36" s="10"/>
      <c r="AR36" s="11"/>
      <c r="AS36" s="10"/>
      <c r="AT36" s="10"/>
      <c r="AU36" s="12"/>
      <c r="AV36" s="13"/>
      <c r="AW36" s="10"/>
      <c r="AX36" s="11"/>
      <c r="AY36" s="10"/>
      <c r="AZ36" s="10"/>
      <c r="BA36" s="12"/>
      <c r="BB36" s="13"/>
      <c r="BC36" s="16">
        <v>70</v>
      </c>
      <c r="BD36" s="11"/>
      <c r="BE36" s="10"/>
      <c r="BF36" s="10"/>
      <c r="BG36" s="13"/>
      <c r="BH36" s="10"/>
      <c r="BI36" s="11"/>
      <c r="BJ36" s="10"/>
      <c r="BK36" s="10"/>
      <c r="BL36" s="12"/>
      <c r="BM36" s="13"/>
      <c r="BN36" s="10"/>
      <c r="BO36" s="11"/>
      <c r="BP36" s="10"/>
      <c r="BQ36" s="10"/>
      <c r="BR36" s="13"/>
      <c r="BS36" s="12"/>
    </row>
    <row r="37" spans="1:71" ht="16.5" thickBot="1" x14ac:dyDescent="0.3">
      <c r="A37" s="14" t="s">
        <v>37</v>
      </c>
      <c r="B37" s="15" t="s">
        <v>53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 t="s">
        <v>42</v>
      </c>
      <c r="R37" s="15" t="s">
        <v>38</v>
      </c>
      <c r="S37" s="9"/>
      <c r="T37" s="10">
        <v>70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6">
        <v>70</v>
      </c>
      <c r="AM37" s="10"/>
      <c r="AN37" s="10"/>
      <c r="AO37" s="10"/>
      <c r="AP37" s="10"/>
      <c r="AQ37" s="10"/>
      <c r="AR37" s="11"/>
      <c r="AS37" s="10"/>
      <c r="AT37" s="10"/>
      <c r="AU37" s="12"/>
      <c r="AV37" s="13"/>
      <c r="AW37" s="10"/>
      <c r="AX37" s="11"/>
      <c r="AY37" s="10"/>
      <c r="AZ37" s="10"/>
      <c r="BA37" s="12"/>
      <c r="BB37" s="13"/>
      <c r="BC37" s="16">
        <v>70</v>
      </c>
      <c r="BD37" s="11"/>
      <c r="BE37" s="10"/>
      <c r="BF37" s="10"/>
      <c r="BG37" s="13"/>
      <c r="BH37" s="10"/>
      <c r="BI37" s="11"/>
      <c r="BJ37" s="10"/>
      <c r="BK37" s="10"/>
      <c r="BL37" s="12"/>
      <c r="BM37" s="13"/>
      <c r="BN37" s="10"/>
      <c r="BO37" s="11"/>
      <c r="BP37" s="10"/>
      <c r="BQ37" s="10"/>
      <c r="BR37" s="13"/>
      <c r="BS37" s="12"/>
    </row>
    <row r="38" spans="1:71" ht="79.5" thickBot="1" x14ac:dyDescent="0.3">
      <c r="A38" s="17" t="s">
        <v>49</v>
      </c>
      <c r="B38" s="15" t="s">
        <v>54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8"/>
      <c r="R38" s="15"/>
      <c r="S38" s="9"/>
      <c r="T38" s="10">
        <v>235</v>
      </c>
      <c r="U38" s="10"/>
      <c r="V38" s="10">
        <v>117.5</v>
      </c>
      <c r="W38" s="10"/>
      <c r="X38" s="10">
        <v>117.5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6">
        <v>235</v>
      </c>
      <c r="AM38" s="10"/>
      <c r="AN38" s="10">
        <v>117.5</v>
      </c>
      <c r="AO38" s="10"/>
      <c r="AP38" s="10"/>
      <c r="AQ38" s="10"/>
      <c r="AR38" s="11"/>
      <c r="AS38" s="10"/>
      <c r="AT38" s="10"/>
      <c r="AU38" s="12"/>
      <c r="AV38" s="13"/>
      <c r="AW38" s="10"/>
      <c r="AX38" s="11"/>
      <c r="AY38" s="10"/>
      <c r="AZ38" s="10"/>
      <c r="BA38" s="12"/>
      <c r="BB38" s="13"/>
      <c r="BC38" s="16">
        <v>235</v>
      </c>
      <c r="BD38" s="11"/>
      <c r="BE38" s="10">
        <v>117.5</v>
      </c>
      <c r="BF38" s="10"/>
      <c r="BG38" s="13"/>
      <c r="BH38" s="10"/>
      <c r="BI38" s="11"/>
      <c r="BJ38" s="10"/>
      <c r="BK38" s="10"/>
      <c r="BL38" s="12"/>
      <c r="BM38" s="13"/>
      <c r="BN38" s="10"/>
      <c r="BO38" s="11"/>
      <c r="BP38" s="10"/>
      <c r="BQ38" s="10"/>
      <c r="BR38" s="13"/>
      <c r="BS38" s="12"/>
    </row>
    <row r="39" spans="1:71" ht="63.75" thickBot="1" x14ac:dyDescent="0.3">
      <c r="A39" s="14" t="s">
        <v>33</v>
      </c>
      <c r="B39" s="15" t="s">
        <v>54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 t="s">
        <v>34</v>
      </c>
      <c r="R39" s="15"/>
      <c r="S39" s="9"/>
      <c r="T39" s="10">
        <v>235</v>
      </c>
      <c r="U39" s="10"/>
      <c r="V39" s="10">
        <v>117.5</v>
      </c>
      <c r="W39" s="10"/>
      <c r="X39" s="10">
        <v>117.5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6">
        <v>235</v>
      </c>
      <c r="AM39" s="10"/>
      <c r="AN39" s="10">
        <v>117.5</v>
      </c>
      <c r="AO39" s="10"/>
      <c r="AP39" s="10"/>
      <c r="AQ39" s="10"/>
      <c r="AR39" s="11"/>
      <c r="AS39" s="10"/>
      <c r="AT39" s="10"/>
      <c r="AU39" s="12"/>
      <c r="AV39" s="13"/>
      <c r="AW39" s="10"/>
      <c r="AX39" s="11"/>
      <c r="AY39" s="10"/>
      <c r="AZ39" s="10"/>
      <c r="BA39" s="12"/>
      <c r="BB39" s="13"/>
      <c r="BC39" s="16">
        <v>235</v>
      </c>
      <c r="BD39" s="11"/>
      <c r="BE39" s="10">
        <v>117.5</v>
      </c>
      <c r="BF39" s="10"/>
      <c r="BG39" s="13"/>
      <c r="BH39" s="10"/>
      <c r="BI39" s="11"/>
      <c r="BJ39" s="10"/>
      <c r="BK39" s="10"/>
      <c r="BL39" s="12"/>
      <c r="BM39" s="13"/>
      <c r="BN39" s="10"/>
      <c r="BO39" s="11"/>
      <c r="BP39" s="10"/>
      <c r="BQ39" s="10"/>
      <c r="BR39" s="13"/>
      <c r="BS39" s="12"/>
    </row>
    <row r="40" spans="1:71" ht="16.5" thickBot="1" x14ac:dyDescent="0.3">
      <c r="A40" s="14" t="s">
        <v>35</v>
      </c>
      <c r="B40" s="15" t="s">
        <v>54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8" t="s">
        <v>36</v>
      </c>
      <c r="R40" s="15"/>
      <c r="S40" s="9"/>
      <c r="T40" s="10">
        <v>235</v>
      </c>
      <c r="U40" s="10"/>
      <c r="V40" s="10">
        <v>117.5</v>
      </c>
      <c r="W40" s="10"/>
      <c r="X40" s="10">
        <v>117.5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6">
        <v>235</v>
      </c>
      <c r="AM40" s="10"/>
      <c r="AN40" s="10">
        <v>117.5</v>
      </c>
      <c r="AO40" s="10"/>
      <c r="AP40" s="10"/>
      <c r="AQ40" s="10"/>
      <c r="AR40" s="11"/>
      <c r="AS40" s="10"/>
      <c r="AT40" s="10"/>
      <c r="AU40" s="12"/>
      <c r="AV40" s="13"/>
      <c r="AW40" s="10"/>
      <c r="AX40" s="11"/>
      <c r="AY40" s="10"/>
      <c r="AZ40" s="10"/>
      <c r="BA40" s="12"/>
      <c r="BB40" s="13"/>
      <c r="BC40" s="16">
        <v>235</v>
      </c>
      <c r="BD40" s="11"/>
      <c r="BE40" s="10">
        <v>117.5</v>
      </c>
      <c r="BF40" s="10"/>
      <c r="BG40" s="13"/>
      <c r="BH40" s="10"/>
      <c r="BI40" s="11"/>
      <c r="BJ40" s="10"/>
      <c r="BK40" s="10"/>
      <c r="BL40" s="12"/>
      <c r="BM40" s="13"/>
      <c r="BN40" s="10"/>
      <c r="BO40" s="11"/>
      <c r="BP40" s="10"/>
      <c r="BQ40" s="10"/>
      <c r="BR40" s="13"/>
      <c r="BS40" s="12"/>
    </row>
    <row r="41" spans="1:71" ht="16.5" thickBot="1" x14ac:dyDescent="0.3">
      <c r="A41" s="14" t="s">
        <v>37</v>
      </c>
      <c r="B41" s="15" t="s">
        <v>54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 t="s">
        <v>36</v>
      </c>
      <c r="R41" s="15" t="s">
        <v>38</v>
      </c>
      <c r="S41" s="9"/>
      <c r="T41" s="10">
        <v>235</v>
      </c>
      <c r="U41" s="10"/>
      <c r="V41" s="10">
        <v>117.5</v>
      </c>
      <c r="W41" s="10"/>
      <c r="X41" s="10">
        <v>117.5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6">
        <v>235</v>
      </c>
      <c r="AM41" s="10"/>
      <c r="AN41" s="10">
        <v>117.5</v>
      </c>
      <c r="AO41" s="10"/>
      <c r="AP41" s="10"/>
      <c r="AQ41" s="10"/>
      <c r="AR41" s="11"/>
      <c r="AS41" s="10"/>
      <c r="AT41" s="10"/>
      <c r="AU41" s="12"/>
      <c r="AV41" s="13"/>
      <c r="AW41" s="10"/>
      <c r="AX41" s="11"/>
      <c r="AY41" s="10"/>
      <c r="AZ41" s="10"/>
      <c r="BA41" s="12"/>
      <c r="BB41" s="13"/>
      <c r="BC41" s="16">
        <v>235</v>
      </c>
      <c r="BD41" s="11"/>
      <c r="BE41" s="10">
        <v>117.5</v>
      </c>
      <c r="BF41" s="10"/>
      <c r="BG41" s="13"/>
      <c r="BH41" s="10"/>
      <c r="BI41" s="11"/>
      <c r="BJ41" s="10"/>
      <c r="BK41" s="10"/>
      <c r="BL41" s="12"/>
      <c r="BM41" s="13"/>
      <c r="BN41" s="10"/>
      <c r="BO41" s="11"/>
      <c r="BP41" s="10"/>
      <c r="BQ41" s="10"/>
      <c r="BR41" s="13"/>
      <c r="BS41" s="12"/>
    </row>
    <row r="42" spans="1:71" ht="32.25" thickBot="1" x14ac:dyDescent="0.3">
      <c r="A42" s="14" t="s">
        <v>55</v>
      </c>
      <c r="B42" s="15" t="s">
        <v>56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15"/>
      <c r="S42" s="9"/>
      <c r="T42" s="10">
        <v>919.1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6">
        <v>804.3</v>
      </c>
      <c r="AM42" s="10"/>
      <c r="AN42" s="10"/>
      <c r="AO42" s="10"/>
      <c r="AP42" s="10"/>
      <c r="AQ42" s="10"/>
      <c r="AR42" s="11"/>
      <c r="AS42" s="10"/>
      <c r="AT42" s="10"/>
      <c r="AU42" s="12"/>
      <c r="AV42" s="13"/>
      <c r="AW42" s="10"/>
      <c r="AX42" s="11"/>
      <c r="AY42" s="10"/>
      <c r="AZ42" s="10"/>
      <c r="BA42" s="12"/>
      <c r="BB42" s="13"/>
      <c r="BC42" s="16">
        <v>832.3</v>
      </c>
      <c r="BD42" s="11"/>
      <c r="BE42" s="10"/>
      <c r="BF42" s="10"/>
      <c r="BG42" s="13"/>
      <c r="BH42" s="10"/>
      <c r="BI42" s="11"/>
      <c r="BJ42" s="10"/>
      <c r="BK42" s="10"/>
      <c r="BL42" s="12"/>
      <c r="BM42" s="13"/>
      <c r="BN42" s="10"/>
      <c r="BO42" s="11"/>
      <c r="BP42" s="10"/>
      <c r="BQ42" s="10"/>
      <c r="BR42" s="13"/>
      <c r="BS42" s="12"/>
    </row>
    <row r="43" spans="1:71" ht="16.5" thickBot="1" x14ac:dyDescent="0.3">
      <c r="A43" s="14" t="s">
        <v>31</v>
      </c>
      <c r="B43" s="15" t="s">
        <v>57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"/>
      <c r="R43" s="15"/>
      <c r="S43" s="9"/>
      <c r="T43" s="10">
        <v>919.1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6">
        <v>804.3</v>
      </c>
      <c r="AM43" s="10"/>
      <c r="AN43" s="10"/>
      <c r="AO43" s="10"/>
      <c r="AP43" s="10"/>
      <c r="AQ43" s="10"/>
      <c r="AR43" s="11"/>
      <c r="AS43" s="10"/>
      <c r="AT43" s="10"/>
      <c r="AU43" s="12"/>
      <c r="AV43" s="13"/>
      <c r="AW43" s="10"/>
      <c r="AX43" s="11"/>
      <c r="AY43" s="10"/>
      <c r="AZ43" s="10"/>
      <c r="BA43" s="12"/>
      <c r="BB43" s="13"/>
      <c r="BC43" s="16">
        <v>832.3</v>
      </c>
      <c r="BD43" s="11"/>
      <c r="BE43" s="10"/>
      <c r="BF43" s="10"/>
      <c r="BG43" s="13"/>
      <c r="BH43" s="10"/>
      <c r="BI43" s="11"/>
      <c r="BJ43" s="10"/>
      <c r="BK43" s="10"/>
      <c r="BL43" s="12"/>
      <c r="BM43" s="13"/>
      <c r="BN43" s="10"/>
      <c r="BO43" s="11"/>
      <c r="BP43" s="10"/>
      <c r="BQ43" s="10"/>
      <c r="BR43" s="13"/>
      <c r="BS43" s="12"/>
    </row>
    <row r="44" spans="1:71" ht="63.75" thickBot="1" x14ac:dyDescent="0.3">
      <c r="A44" s="14" t="s">
        <v>33</v>
      </c>
      <c r="B44" s="15" t="s">
        <v>57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8" t="s">
        <v>34</v>
      </c>
      <c r="R44" s="15"/>
      <c r="S44" s="9"/>
      <c r="T44" s="10">
        <v>839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6">
        <v>714.3</v>
      </c>
      <c r="AM44" s="10"/>
      <c r="AN44" s="10"/>
      <c r="AO44" s="10"/>
      <c r="AP44" s="10"/>
      <c r="AQ44" s="10"/>
      <c r="AR44" s="11"/>
      <c r="AS44" s="10"/>
      <c r="AT44" s="10"/>
      <c r="AU44" s="12"/>
      <c r="AV44" s="13"/>
      <c r="AW44" s="10"/>
      <c r="AX44" s="11"/>
      <c r="AY44" s="10"/>
      <c r="AZ44" s="10"/>
      <c r="BA44" s="12"/>
      <c r="BB44" s="13"/>
      <c r="BC44" s="16">
        <v>752.3</v>
      </c>
      <c r="BD44" s="11"/>
      <c r="BE44" s="10"/>
      <c r="BF44" s="10"/>
      <c r="BG44" s="13"/>
      <c r="BH44" s="10"/>
      <c r="BI44" s="11"/>
      <c r="BJ44" s="10"/>
      <c r="BK44" s="10"/>
      <c r="BL44" s="12"/>
      <c r="BM44" s="13"/>
      <c r="BN44" s="10"/>
      <c r="BO44" s="11"/>
      <c r="BP44" s="10"/>
      <c r="BQ44" s="10"/>
      <c r="BR44" s="13"/>
      <c r="BS44" s="12"/>
    </row>
    <row r="45" spans="1:71" ht="16.5" thickBot="1" x14ac:dyDescent="0.3">
      <c r="A45" s="14" t="s">
        <v>35</v>
      </c>
      <c r="B45" s="15" t="s">
        <v>57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8" t="s">
        <v>36</v>
      </c>
      <c r="R45" s="15"/>
      <c r="S45" s="9"/>
      <c r="T45" s="10">
        <v>839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6">
        <v>714.3</v>
      </c>
      <c r="AM45" s="10"/>
      <c r="AN45" s="10"/>
      <c r="AO45" s="10"/>
      <c r="AP45" s="10"/>
      <c r="AQ45" s="10"/>
      <c r="AR45" s="11"/>
      <c r="AS45" s="10"/>
      <c r="AT45" s="10"/>
      <c r="AU45" s="12"/>
      <c r="AV45" s="13"/>
      <c r="AW45" s="10"/>
      <c r="AX45" s="11"/>
      <c r="AY45" s="10"/>
      <c r="AZ45" s="10"/>
      <c r="BA45" s="12"/>
      <c r="BB45" s="13"/>
      <c r="BC45" s="16">
        <v>752.3</v>
      </c>
      <c r="BD45" s="11"/>
      <c r="BE45" s="10"/>
      <c r="BF45" s="10"/>
      <c r="BG45" s="13"/>
      <c r="BH45" s="10"/>
      <c r="BI45" s="11"/>
      <c r="BJ45" s="10"/>
      <c r="BK45" s="10"/>
      <c r="BL45" s="12"/>
      <c r="BM45" s="13"/>
      <c r="BN45" s="10"/>
      <c r="BO45" s="11"/>
      <c r="BP45" s="10"/>
      <c r="BQ45" s="10"/>
      <c r="BR45" s="13"/>
      <c r="BS45" s="12"/>
    </row>
    <row r="46" spans="1:71" ht="16.5" thickBot="1" x14ac:dyDescent="0.3">
      <c r="A46" s="14" t="s">
        <v>58</v>
      </c>
      <c r="B46" s="15" t="s">
        <v>57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8" t="s">
        <v>36</v>
      </c>
      <c r="R46" s="15" t="s">
        <v>59</v>
      </c>
      <c r="S46" s="9"/>
      <c r="T46" s="10">
        <v>839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6">
        <v>714.3</v>
      </c>
      <c r="AM46" s="10"/>
      <c r="AN46" s="10"/>
      <c r="AO46" s="10"/>
      <c r="AP46" s="10"/>
      <c r="AQ46" s="10"/>
      <c r="AR46" s="11"/>
      <c r="AS46" s="10"/>
      <c r="AT46" s="10"/>
      <c r="AU46" s="12"/>
      <c r="AV46" s="13"/>
      <c r="AW46" s="10"/>
      <c r="AX46" s="11"/>
      <c r="AY46" s="10"/>
      <c r="AZ46" s="10"/>
      <c r="BA46" s="12"/>
      <c r="BB46" s="13"/>
      <c r="BC46" s="16">
        <v>752.3</v>
      </c>
      <c r="BD46" s="11"/>
      <c r="BE46" s="10"/>
      <c r="BF46" s="10"/>
      <c r="BG46" s="13"/>
      <c r="BH46" s="10"/>
      <c r="BI46" s="11"/>
      <c r="BJ46" s="10"/>
      <c r="BK46" s="10"/>
      <c r="BL46" s="12"/>
      <c r="BM46" s="13"/>
      <c r="BN46" s="10"/>
      <c r="BO46" s="11"/>
      <c r="BP46" s="10"/>
      <c r="BQ46" s="10"/>
      <c r="BR46" s="13"/>
      <c r="BS46" s="12"/>
    </row>
    <row r="47" spans="1:71" ht="32.25" thickBot="1" x14ac:dyDescent="0.3">
      <c r="A47" s="14" t="s">
        <v>39</v>
      </c>
      <c r="B47" s="15" t="s">
        <v>57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 t="s">
        <v>40</v>
      </c>
      <c r="R47" s="15"/>
      <c r="S47" s="9"/>
      <c r="T47" s="10">
        <v>80.099999999999994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6">
        <v>90</v>
      </c>
      <c r="AM47" s="10"/>
      <c r="AN47" s="10"/>
      <c r="AO47" s="10"/>
      <c r="AP47" s="10"/>
      <c r="AQ47" s="10"/>
      <c r="AR47" s="11"/>
      <c r="AS47" s="10"/>
      <c r="AT47" s="10"/>
      <c r="AU47" s="12"/>
      <c r="AV47" s="13"/>
      <c r="AW47" s="10"/>
      <c r="AX47" s="11"/>
      <c r="AY47" s="10"/>
      <c r="AZ47" s="10"/>
      <c r="BA47" s="12"/>
      <c r="BB47" s="13"/>
      <c r="BC47" s="16">
        <v>80</v>
      </c>
      <c r="BD47" s="11"/>
      <c r="BE47" s="10"/>
      <c r="BF47" s="10"/>
      <c r="BG47" s="13"/>
      <c r="BH47" s="10"/>
      <c r="BI47" s="11"/>
      <c r="BJ47" s="10"/>
      <c r="BK47" s="10"/>
      <c r="BL47" s="12"/>
      <c r="BM47" s="13"/>
      <c r="BN47" s="10"/>
      <c r="BO47" s="11"/>
      <c r="BP47" s="10"/>
      <c r="BQ47" s="10"/>
      <c r="BR47" s="13"/>
      <c r="BS47" s="12"/>
    </row>
    <row r="48" spans="1:71" ht="32.25" thickBot="1" x14ac:dyDescent="0.3">
      <c r="A48" s="14" t="s">
        <v>41</v>
      </c>
      <c r="B48" s="15" t="s">
        <v>57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8" t="s">
        <v>42</v>
      </c>
      <c r="R48" s="15"/>
      <c r="S48" s="9"/>
      <c r="T48" s="10">
        <v>80.099999999999994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6">
        <v>90</v>
      </c>
      <c r="AM48" s="10"/>
      <c r="AN48" s="10"/>
      <c r="AO48" s="10"/>
      <c r="AP48" s="10"/>
      <c r="AQ48" s="10"/>
      <c r="AR48" s="11"/>
      <c r="AS48" s="10"/>
      <c r="AT48" s="10"/>
      <c r="AU48" s="12"/>
      <c r="AV48" s="13"/>
      <c r="AW48" s="10"/>
      <c r="AX48" s="11"/>
      <c r="AY48" s="10"/>
      <c r="AZ48" s="10"/>
      <c r="BA48" s="12"/>
      <c r="BB48" s="13"/>
      <c r="BC48" s="16">
        <v>80</v>
      </c>
      <c r="BD48" s="11"/>
      <c r="BE48" s="10"/>
      <c r="BF48" s="10"/>
      <c r="BG48" s="13"/>
      <c r="BH48" s="10"/>
      <c r="BI48" s="11"/>
      <c r="BJ48" s="10"/>
      <c r="BK48" s="10"/>
      <c r="BL48" s="12"/>
      <c r="BM48" s="13"/>
      <c r="BN48" s="10"/>
      <c r="BO48" s="11"/>
      <c r="BP48" s="10"/>
      <c r="BQ48" s="10"/>
      <c r="BR48" s="13"/>
      <c r="BS48" s="12"/>
    </row>
    <row r="49" spans="1:71" ht="16.5" thickBot="1" x14ac:dyDescent="0.3">
      <c r="A49" s="14" t="s">
        <v>58</v>
      </c>
      <c r="B49" s="15" t="s">
        <v>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 t="s">
        <v>42</v>
      </c>
      <c r="R49" s="15" t="s">
        <v>59</v>
      </c>
      <c r="S49" s="9"/>
      <c r="T49" s="10">
        <v>80.099999999999994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6">
        <v>90</v>
      </c>
      <c r="AM49" s="10"/>
      <c r="AN49" s="10"/>
      <c r="AO49" s="10"/>
      <c r="AP49" s="10"/>
      <c r="AQ49" s="10"/>
      <c r="AR49" s="11"/>
      <c r="AS49" s="10"/>
      <c r="AT49" s="10"/>
      <c r="AU49" s="12"/>
      <c r="AV49" s="13"/>
      <c r="AW49" s="10"/>
      <c r="AX49" s="11"/>
      <c r="AY49" s="10"/>
      <c r="AZ49" s="10"/>
      <c r="BA49" s="12"/>
      <c r="BB49" s="13"/>
      <c r="BC49" s="16">
        <v>80</v>
      </c>
      <c r="BD49" s="11"/>
      <c r="BE49" s="10"/>
      <c r="BF49" s="10"/>
      <c r="BG49" s="13"/>
      <c r="BH49" s="10"/>
      <c r="BI49" s="11"/>
      <c r="BJ49" s="10"/>
      <c r="BK49" s="10"/>
      <c r="BL49" s="12"/>
      <c r="BM49" s="13"/>
      <c r="BN49" s="10"/>
      <c r="BO49" s="11"/>
      <c r="BP49" s="10"/>
      <c r="BQ49" s="10"/>
      <c r="BR49" s="13"/>
      <c r="BS49" s="12"/>
    </row>
    <row r="50" spans="1:71" ht="63.75" thickBot="1" x14ac:dyDescent="0.3">
      <c r="A50" s="14" t="s">
        <v>60</v>
      </c>
      <c r="B50" s="15" t="s">
        <v>61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8"/>
      <c r="R50" s="15"/>
      <c r="S50" s="9"/>
      <c r="T50" s="10">
        <v>1020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6">
        <v>670</v>
      </c>
      <c r="AM50" s="10"/>
      <c r="AN50" s="10"/>
      <c r="AO50" s="10"/>
      <c r="AP50" s="10"/>
      <c r="AQ50" s="10"/>
      <c r="AR50" s="11"/>
      <c r="AS50" s="10"/>
      <c r="AT50" s="10"/>
      <c r="AU50" s="12"/>
      <c r="AV50" s="13"/>
      <c r="AW50" s="10"/>
      <c r="AX50" s="11"/>
      <c r="AY50" s="10"/>
      <c r="AZ50" s="10"/>
      <c r="BA50" s="12"/>
      <c r="BB50" s="13"/>
      <c r="BC50" s="16">
        <v>670</v>
      </c>
      <c r="BD50" s="11"/>
      <c r="BE50" s="10"/>
      <c r="BF50" s="10"/>
      <c r="BG50" s="13"/>
      <c r="BH50" s="10"/>
      <c r="BI50" s="11"/>
      <c r="BJ50" s="10"/>
      <c r="BK50" s="10"/>
      <c r="BL50" s="12"/>
      <c r="BM50" s="13"/>
      <c r="BN50" s="10"/>
      <c r="BO50" s="11"/>
      <c r="BP50" s="10"/>
      <c r="BQ50" s="10"/>
      <c r="BR50" s="13"/>
      <c r="BS50" s="12"/>
    </row>
    <row r="51" spans="1:71" ht="16.5" thickBot="1" x14ac:dyDescent="0.3">
      <c r="A51" s="14" t="s">
        <v>27</v>
      </c>
      <c r="B51" s="15" t="s">
        <v>62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8"/>
      <c r="R51" s="15"/>
      <c r="S51" s="9"/>
      <c r="T51" s="10">
        <v>120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6">
        <v>70</v>
      </c>
      <c r="AM51" s="10"/>
      <c r="AN51" s="10"/>
      <c r="AO51" s="10"/>
      <c r="AP51" s="10"/>
      <c r="AQ51" s="10"/>
      <c r="AR51" s="11"/>
      <c r="AS51" s="10"/>
      <c r="AT51" s="10"/>
      <c r="AU51" s="12"/>
      <c r="AV51" s="13"/>
      <c r="AW51" s="10"/>
      <c r="AX51" s="11"/>
      <c r="AY51" s="10"/>
      <c r="AZ51" s="10"/>
      <c r="BA51" s="12"/>
      <c r="BB51" s="13"/>
      <c r="BC51" s="16">
        <v>70</v>
      </c>
      <c r="BD51" s="11"/>
      <c r="BE51" s="10"/>
      <c r="BF51" s="10"/>
      <c r="BG51" s="13"/>
      <c r="BH51" s="10"/>
      <c r="BI51" s="11"/>
      <c r="BJ51" s="10"/>
      <c r="BK51" s="10"/>
      <c r="BL51" s="12"/>
      <c r="BM51" s="13"/>
      <c r="BN51" s="10"/>
      <c r="BO51" s="11"/>
      <c r="BP51" s="10"/>
      <c r="BQ51" s="10"/>
      <c r="BR51" s="13"/>
      <c r="BS51" s="12"/>
    </row>
    <row r="52" spans="1:71" ht="32.25" thickBot="1" x14ac:dyDescent="0.3">
      <c r="A52" s="14" t="s">
        <v>63</v>
      </c>
      <c r="B52" s="15" t="s">
        <v>64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8"/>
      <c r="R52" s="15"/>
      <c r="S52" s="9"/>
      <c r="T52" s="10">
        <v>120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6">
        <v>70</v>
      </c>
      <c r="AM52" s="10"/>
      <c r="AN52" s="10"/>
      <c r="AO52" s="10"/>
      <c r="AP52" s="10"/>
      <c r="AQ52" s="10"/>
      <c r="AR52" s="11"/>
      <c r="AS52" s="10"/>
      <c r="AT52" s="10"/>
      <c r="AU52" s="12"/>
      <c r="AV52" s="13"/>
      <c r="AW52" s="10"/>
      <c r="AX52" s="11"/>
      <c r="AY52" s="10"/>
      <c r="AZ52" s="10"/>
      <c r="BA52" s="12"/>
      <c r="BB52" s="13"/>
      <c r="BC52" s="16">
        <v>70</v>
      </c>
      <c r="BD52" s="11"/>
      <c r="BE52" s="10"/>
      <c r="BF52" s="10"/>
      <c r="BG52" s="13"/>
      <c r="BH52" s="10"/>
      <c r="BI52" s="11"/>
      <c r="BJ52" s="10"/>
      <c r="BK52" s="10"/>
      <c r="BL52" s="12"/>
      <c r="BM52" s="13"/>
      <c r="BN52" s="10"/>
      <c r="BO52" s="11"/>
      <c r="BP52" s="10"/>
      <c r="BQ52" s="10"/>
      <c r="BR52" s="13"/>
      <c r="BS52" s="12"/>
    </row>
    <row r="53" spans="1:71" ht="32.25" thickBot="1" x14ac:dyDescent="0.3">
      <c r="A53" s="14" t="s">
        <v>65</v>
      </c>
      <c r="B53" s="15" t="s">
        <v>66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8"/>
      <c r="R53" s="15"/>
      <c r="S53" s="9"/>
      <c r="T53" s="10">
        <v>100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6">
        <v>50</v>
      </c>
      <c r="AM53" s="10"/>
      <c r="AN53" s="10"/>
      <c r="AO53" s="10"/>
      <c r="AP53" s="10"/>
      <c r="AQ53" s="10"/>
      <c r="AR53" s="11"/>
      <c r="AS53" s="10"/>
      <c r="AT53" s="10"/>
      <c r="AU53" s="12"/>
      <c r="AV53" s="13"/>
      <c r="AW53" s="10"/>
      <c r="AX53" s="11"/>
      <c r="AY53" s="10"/>
      <c r="AZ53" s="10"/>
      <c r="BA53" s="12"/>
      <c r="BB53" s="13"/>
      <c r="BC53" s="16">
        <v>50</v>
      </c>
      <c r="BD53" s="11"/>
      <c r="BE53" s="10"/>
      <c r="BF53" s="10"/>
      <c r="BG53" s="13"/>
      <c r="BH53" s="10"/>
      <c r="BI53" s="11"/>
      <c r="BJ53" s="10"/>
      <c r="BK53" s="10"/>
      <c r="BL53" s="12"/>
      <c r="BM53" s="13"/>
      <c r="BN53" s="10"/>
      <c r="BO53" s="11"/>
      <c r="BP53" s="10"/>
      <c r="BQ53" s="10"/>
      <c r="BR53" s="13"/>
      <c r="BS53" s="12"/>
    </row>
    <row r="54" spans="1:71" ht="32.25" thickBot="1" x14ac:dyDescent="0.3">
      <c r="A54" s="14" t="s">
        <v>39</v>
      </c>
      <c r="B54" s="15" t="s">
        <v>66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8" t="s">
        <v>40</v>
      </c>
      <c r="R54" s="15"/>
      <c r="S54" s="9"/>
      <c r="T54" s="10">
        <v>100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6">
        <v>50</v>
      </c>
      <c r="AM54" s="10"/>
      <c r="AN54" s="10"/>
      <c r="AO54" s="10"/>
      <c r="AP54" s="10"/>
      <c r="AQ54" s="10"/>
      <c r="AR54" s="11"/>
      <c r="AS54" s="10"/>
      <c r="AT54" s="10"/>
      <c r="AU54" s="12"/>
      <c r="AV54" s="13"/>
      <c r="AW54" s="10"/>
      <c r="AX54" s="11"/>
      <c r="AY54" s="10"/>
      <c r="AZ54" s="10"/>
      <c r="BA54" s="12"/>
      <c r="BB54" s="13"/>
      <c r="BC54" s="16">
        <v>50</v>
      </c>
      <c r="BD54" s="11"/>
      <c r="BE54" s="10"/>
      <c r="BF54" s="10"/>
      <c r="BG54" s="13"/>
      <c r="BH54" s="10"/>
      <c r="BI54" s="11"/>
      <c r="BJ54" s="10"/>
      <c r="BK54" s="10"/>
      <c r="BL54" s="12"/>
      <c r="BM54" s="13"/>
      <c r="BN54" s="10"/>
      <c r="BO54" s="11"/>
      <c r="BP54" s="10"/>
      <c r="BQ54" s="10"/>
      <c r="BR54" s="13"/>
      <c r="BS54" s="12"/>
    </row>
    <row r="55" spans="1:71" ht="32.25" thickBot="1" x14ac:dyDescent="0.3">
      <c r="A55" s="14" t="s">
        <v>41</v>
      </c>
      <c r="B55" s="15" t="s">
        <v>66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 t="s">
        <v>42</v>
      </c>
      <c r="R55" s="15"/>
      <c r="S55" s="9"/>
      <c r="T55" s="10">
        <v>100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6">
        <v>50</v>
      </c>
      <c r="AM55" s="10"/>
      <c r="AN55" s="10"/>
      <c r="AO55" s="10"/>
      <c r="AP55" s="10"/>
      <c r="AQ55" s="10"/>
      <c r="AR55" s="11"/>
      <c r="AS55" s="10"/>
      <c r="AT55" s="10"/>
      <c r="AU55" s="12"/>
      <c r="AV55" s="13"/>
      <c r="AW55" s="10"/>
      <c r="AX55" s="11"/>
      <c r="AY55" s="10"/>
      <c r="AZ55" s="10"/>
      <c r="BA55" s="12"/>
      <c r="BB55" s="13"/>
      <c r="BC55" s="16">
        <v>50</v>
      </c>
      <c r="BD55" s="11"/>
      <c r="BE55" s="10"/>
      <c r="BF55" s="10"/>
      <c r="BG55" s="13"/>
      <c r="BH55" s="10"/>
      <c r="BI55" s="11"/>
      <c r="BJ55" s="10"/>
      <c r="BK55" s="10"/>
      <c r="BL55" s="12"/>
      <c r="BM55" s="13"/>
      <c r="BN55" s="10"/>
      <c r="BO55" s="11"/>
      <c r="BP55" s="10"/>
      <c r="BQ55" s="10"/>
      <c r="BR55" s="13"/>
      <c r="BS55" s="12"/>
    </row>
    <row r="56" spans="1:71" ht="16.5" thickBot="1" x14ac:dyDescent="0.3">
      <c r="A56" s="14" t="s">
        <v>67</v>
      </c>
      <c r="B56" s="15" t="s">
        <v>66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8" t="s">
        <v>42</v>
      </c>
      <c r="R56" s="15" t="s">
        <v>68</v>
      </c>
      <c r="S56" s="9"/>
      <c r="T56" s="10">
        <v>100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6">
        <v>50</v>
      </c>
      <c r="AM56" s="10"/>
      <c r="AN56" s="10"/>
      <c r="AO56" s="10"/>
      <c r="AP56" s="10"/>
      <c r="AQ56" s="10"/>
      <c r="AR56" s="11"/>
      <c r="AS56" s="10"/>
      <c r="AT56" s="10"/>
      <c r="AU56" s="12"/>
      <c r="AV56" s="13"/>
      <c r="AW56" s="10"/>
      <c r="AX56" s="11"/>
      <c r="AY56" s="10"/>
      <c r="AZ56" s="10"/>
      <c r="BA56" s="12"/>
      <c r="BB56" s="13"/>
      <c r="BC56" s="16">
        <v>50</v>
      </c>
      <c r="BD56" s="11"/>
      <c r="BE56" s="10"/>
      <c r="BF56" s="10"/>
      <c r="BG56" s="13"/>
      <c r="BH56" s="10"/>
      <c r="BI56" s="11"/>
      <c r="BJ56" s="10"/>
      <c r="BK56" s="10"/>
      <c r="BL56" s="12"/>
      <c r="BM56" s="13"/>
      <c r="BN56" s="10"/>
      <c r="BO56" s="11"/>
      <c r="BP56" s="10"/>
      <c r="BQ56" s="10"/>
      <c r="BR56" s="13"/>
      <c r="BS56" s="12"/>
    </row>
    <row r="57" spans="1:71" ht="32.25" thickBot="1" x14ac:dyDescent="0.3">
      <c r="A57" s="14" t="s">
        <v>69</v>
      </c>
      <c r="B57" s="15" t="s">
        <v>70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15"/>
      <c r="S57" s="9"/>
      <c r="T57" s="10">
        <v>20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6">
        <v>20</v>
      </c>
      <c r="AM57" s="10"/>
      <c r="AN57" s="10"/>
      <c r="AO57" s="10"/>
      <c r="AP57" s="10"/>
      <c r="AQ57" s="10"/>
      <c r="AR57" s="11"/>
      <c r="AS57" s="10"/>
      <c r="AT57" s="10"/>
      <c r="AU57" s="12"/>
      <c r="AV57" s="13"/>
      <c r="AW57" s="10"/>
      <c r="AX57" s="11"/>
      <c r="AY57" s="10"/>
      <c r="AZ57" s="10"/>
      <c r="BA57" s="12"/>
      <c r="BB57" s="13"/>
      <c r="BC57" s="16">
        <v>20</v>
      </c>
      <c r="BD57" s="11"/>
      <c r="BE57" s="10"/>
      <c r="BF57" s="10"/>
      <c r="BG57" s="13"/>
      <c r="BH57" s="10"/>
      <c r="BI57" s="11"/>
      <c r="BJ57" s="10"/>
      <c r="BK57" s="10"/>
      <c r="BL57" s="12"/>
      <c r="BM57" s="13"/>
      <c r="BN57" s="10"/>
      <c r="BO57" s="11"/>
      <c r="BP57" s="10"/>
      <c r="BQ57" s="10"/>
      <c r="BR57" s="13"/>
      <c r="BS57" s="12"/>
    </row>
    <row r="58" spans="1:71" ht="32.25" thickBot="1" x14ac:dyDescent="0.3">
      <c r="A58" s="14" t="s">
        <v>39</v>
      </c>
      <c r="B58" s="15" t="s">
        <v>70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 t="s">
        <v>40</v>
      </c>
      <c r="R58" s="15"/>
      <c r="S58" s="9"/>
      <c r="T58" s="10">
        <v>20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6">
        <v>20</v>
      </c>
      <c r="AM58" s="10"/>
      <c r="AN58" s="10"/>
      <c r="AO58" s="10"/>
      <c r="AP58" s="10"/>
      <c r="AQ58" s="10"/>
      <c r="AR58" s="11"/>
      <c r="AS58" s="10"/>
      <c r="AT58" s="10"/>
      <c r="AU58" s="12"/>
      <c r="AV58" s="13"/>
      <c r="AW58" s="10"/>
      <c r="AX58" s="11"/>
      <c r="AY58" s="10"/>
      <c r="AZ58" s="10"/>
      <c r="BA58" s="12"/>
      <c r="BB58" s="13"/>
      <c r="BC58" s="16">
        <v>20</v>
      </c>
      <c r="BD58" s="11"/>
      <c r="BE58" s="10"/>
      <c r="BF58" s="10"/>
      <c r="BG58" s="13"/>
      <c r="BH58" s="10"/>
      <c r="BI58" s="11"/>
      <c r="BJ58" s="10"/>
      <c r="BK58" s="10"/>
      <c r="BL58" s="12"/>
      <c r="BM58" s="13"/>
      <c r="BN58" s="10"/>
      <c r="BO58" s="11"/>
      <c r="BP58" s="10"/>
      <c r="BQ58" s="10"/>
      <c r="BR58" s="13"/>
      <c r="BS58" s="12"/>
    </row>
    <row r="59" spans="1:71" ht="32.25" thickBot="1" x14ac:dyDescent="0.3">
      <c r="A59" s="14" t="s">
        <v>41</v>
      </c>
      <c r="B59" s="15" t="s">
        <v>70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8" t="s">
        <v>42</v>
      </c>
      <c r="R59" s="15"/>
      <c r="S59" s="9"/>
      <c r="T59" s="10">
        <v>20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6">
        <v>20</v>
      </c>
      <c r="AM59" s="10"/>
      <c r="AN59" s="10"/>
      <c r="AO59" s="10"/>
      <c r="AP59" s="10"/>
      <c r="AQ59" s="10"/>
      <c r="AR59" s="11"/>
      <c r="AS59" s="10"/>
      <c r="AT59" s="10"/>
      <c r="AU59" s="12"/>
      <c r="AV59" s="13"/>
      <c r="AW59" s="10"/>
      <c r="AX59" s="11"/>
      <c r="AY59" s="10"/>
      <c r="AZ59" s="10"/>
      <c r="BA59" s="12"/>
      <c r="BB59" s="13"/>
      <c r="BC59" s="16">
        <v>20</v>
      </c>
      <c r="BD59" s="11"/>
      <c r="BE59" s="10"/>
      <c r="BF59" s="10"/>
      <c r="BG59" s="13"/>
      <c r="BH59" s="10"/>
      <c r="BI59" s="11"/>
      <c r="BJ59" s="10"/>
      <c r="BK59" s="10"/>
      <c r="BL59" s="12"/>
      <c r="BM59" s="13"/>
      <c r="BN59" s="10"/>
      <c r="BO59" s="11"/>
      <c r="BP59" s="10"/>
      <c r="BQ59" s="10"/>
      <c r="BR59" s="13"/>
      <c r="BS59" s="12"/>
    </row>
    <row r="60" spans="1:71" ht="16.5" thickBot="1" x14ac:dyDescent="0.3">
      <c r="A60" s="14" t="s">
        <v>67</v>
      </c>
      <c r="B60" s="15" t="s">
        <v>70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 t="s">
        <v>42</v>
      </c>
      <c r="R60" s="15" t="s">
        <v>68</v>
      </c>
      <c r="S60" s="9"/>
      <c r="T60" s="10">
        <v>20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6">
        <v>20</v>
      </c>
      <c r="AM60" s="10"/>
      <c r="AN60" s="10"/>
      <c r="AO60" s="10"/>
      <c r="AP60" s="10"/>
      <c r="AQ60" s="10"/>
      <c r="AR60" s="11"/>
      <c r="AS60" s="10"/>
      <c r="AT60" s="10"/>
      <c r="AU60" s="12"/>
      <c r="AV60" s="13"/>
      <c r="AW60" s="10"/>
      <c r="AX60" s="11"/>
      <c r="AY60" s="10"/>
      <c r="AZ60" s="10"/>
      <c r="BA60" s="12"/>
      <c r="BB60" s="13"/>
      <c r="BC60" s="16">
        <v>20</v>
      </c>
      <c r="BD60" s="11"/>
      <c r="BE60" s="10"/>
      <c r="BF60" s="10"/>
      <c r="BG60" s="13"/>
      <c r="BH60" s="10"/>
      <c r="BI60" s="11"/>
      <c r="BJ60" s="10"/>
      <c r="BK60" s="10"/>
      <c r="BL60" s="12"/>
      <c r="BM60" s="13"/>
      <c r="BN60" s="10"/>
      <c r="BO60" s="11"/>
      <c r="BP60" s="10"/>
      <c r="BQ60" s="10"/>
      <c r="BR60" s="13"/>
      <c r="BS60" s="12"/>
    </row>
    <row r="61" spans="1:71" ht="16.5" thickBot="1" x14ac:dyDescent="0.3">
      <c r="A61" s="14" t="s">
        <v>71</v>
      </c>
      <c r="B61" s="15" t="s">
        <v>72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15"/>
      <c r="S61" s="9"/>
      <c r="T61" s="10">
        <v>900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6">
        <v>600</v>
      </c>
      <c r="AM61" s="10"/>
      <c r="AN61" s="10"/>
      <c r="AO61" s="10"/>
      <c r="AP61" s="10"/>
      <c r="AQ61" s="10"/>
      <c r="AR61" s="11"/>
      <c r="AS61" s="10"/>
      <c r="AT61" s="10"/>
      <c r="AU61" s="12"/>
      <c r="AV61" s="13"/>
      <c r="AW61" s="10"/>
      <c r="AX61" s="11"/>
      <c r="AY61" s="10"/>
      <c r="AZ61" s="10"/>
      <c r="BA61" s="12"/>
      <c r="BB61" s="13"/>
      <c r="BC61" s="16">
        <v>600</v>
      </c>
      <c r="BD61" s="11"/>
      <c r="BE61" s="10"/>
      <c r="BF61" s="10"/>
      <c r="BG61" s="13"/>
      <c r="BH61" s="10"/>
      <c r="BI61" s="11"/>
      <c r="BJ61" s="10"/>
      <c r="BK61" s="10"/>
      <c r="BL61" s="12"/>
      <c r="BM61" s="13"/>
      <c r="BN61" s="10"/>
      <c r="BO61" s="11"/>
      <c r="BP61" s="10"/>
      <c r="BQ61" s="10"/>
      <c r="BR61" s="13"/>
      <c r="BS61" s="12"/>
    </row>
    <row r="62" spans="1:71" ht="48" thickBot="1" x14ac:dyDescent="0.3">
      <c r="A62" s="14" t="s">
        <v>73</v>
      </c>
      <c r="B62" s="15" t="s">
        <v>74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8"/>
      <c r="R62" s="15"/>
      <c r="S62" s="9"/>
      <c r="T62" s="10">
        <v>900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6">
        <v>600</v>
      </c>
      <c r="AM62" s="10"/>
      <c r="AN62" s="10"/>
      <c r="AO62" s="10"/>
      <c r="AP62" s="10"/>
      <c r="AQ62" s="10"/>
      <c r="AR62" s="11"/>
      <c r="AS62" s="10"/>
      <c r="AT62" s="10"/>
      <c r="AU62" s="12"/>
      <c r="AV62" s="13"/>
      <c r="AW62" s="10"/>
      <c r="AX62" s="11"/>
      <c r="AY62" s="10"/>
      <c r="AZ62" s="10"/>
      <c r="BA62" s="12"/>
      <c r="BB62" s="13"/>
      <c r="BC62" s="16">
        <v>600</v>
      </c>
      <c r="BD62" s="11"/>
      <c r="BE62" s="10"/>
      <c r="BF62" s="10"/>
      <c r="BG62" s="13"/>
      <c r="BH62" s="10"/>
      <c r="BI62" s="11"/>
      <c r="BJ62" s="10"/>
      <c r="BK62" s="10"/>
      <c r="BL62" s="12"/>
      <c r="BM62" s="13"/>
      <c r="BN62" s="10"/>
      <c r="BO62" s="11"/>
      <c r="BP62" s="10"/>
      <c r="BQ62" s="10"/>
      <c r="BR62" s="13"/>
      <c r="BS62" s="12"/>
    </row>
    <row r="63" spans="1:71" ht="16.5" thickBot="1" x14ac:dyDescent="0.3">
      <c r="A63" s="14" t="s">
        <v>75</v>
      </c>
      <c r="B63" s="15" t="s">
        <v>76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8"/>
      <c r="R63" s="15"/>
      <c r="S63" s="9"/>
      <c r="T63" s="10">
        <v>900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6">
        <v>600</v>
      </c>
      <c r="AM63" s="10"/>
      <c r="AN63" s="10"/>
      <c r="AO63" s="10"/>
      <c r="AP63" s="10"/>
      <c r="AQ63" s="10"/>
      <c r="AR63" s="11"/>
      <c r="AS63" s="10"/>
      <c r="AT63" s="10"/>
      <c r="AU63" s="12"/>
      <c r="AV63" s="13"/>
      <c r="AW63" s="10"/>
      <c r="AX63" s="11"/>
      <c r="AY63" s="10"/>
      <c r="AZ63" s="10"/>
      <c r="BA63" s="12"/>
      <c r="BB63" s="13"/>
      <c r="BC63" s="16">
        <v>600</v>
      </c>
      <c r="BD63" s="11"/>
      <c r="BE63" s="10"/>
      <c r="BF63" s="10"/>
      <c r="BG63" s="13"/>
      <c r="BH63" s="10"/>
      <c r="BI63" s="11"/>
      <c r="BJ63" s="10"/>
      <c r="BK63" s="10"/>
      <c r="BL63" s="12"/>
      <c r="BM63" s="13"/>
      <c r="BN63" s="10"/>
      <c r="BO63" s="11"/>
      <c r="BP63" s="10"/>
      <c r="BQ63" s="10"/>
      <c r="BR63" s="13"/>
      <c r="BS63" s="12"/>
    </row>
    <row r="64" spans="1:71" ht="16.5" thickBot="1" x14ac:dyDescent="0.3">
      <c r="A64" s="14" t="s">
        <v>43</v>
      </c>
      <c r="B64" s="15" t="s">
        <v>76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 t="s">
        <v>44</v>
      </c>
      <c r="R64" s="15"/>
      <c r="S64" s="9"/>
      <c r="T64" s="10">
        <v>900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6">
        <v>600</v>
      </c>
      <c r="AM64" s="10"/>
      <c r="AN64" s="10"/>
      <c r="AO64" s="10"/>
      <c r="AP64" s="10"/>
      <c r="AQ64" s="10"/>
      <c r="AR64" s="11"/>
      <c r="AS64" s="10"/>
      <c r="AT64" s="10"/>
      <c r="AU64" s="12"/>
      <c r="AV64" s="13"/>
      <c r="AW64" s="10"/>
      <c r="AX64" s="11"/>
      <c r="AY64" s="10"/>
      <c r="AZ64" s="10"/>
      <c r="BA64" s="12"/>
      <c r="BB64" s="13"/>
      <c r="BC64" s="16">
        <v>600</v>
      </c>
      <c r="BD64" s="11"/>
      <c r="BE64" s="10"/>
      <c r="BF64" s="10"/>
      <c r="BG64" s="13"/>
      <c r="BH64" s="10"/>
      <c r="BI64" s="11"/>
      <c r="BJ64" s="10"/>
      <c r="BK64" s="10"/>
      <c r="BL64" s="12"/>
      <c r="BM64" s="13"/>
      <c r="BN64" s="10"/>
      <c r="BO64" s="11"/>
      <c r="BP64" s="10"/>
      <c r="BQ64" s="10"/>
      <c r="BR64" s="13"/>
      <c r="BS64" s="12"/>
    </row>
    <row r="65" spans="1:71" ht="48" thickBot="1" x14ac:dyDescent="0.3">
      <c r="A65" s="14" t="s">
        <v>77</v>
      </c>
      <c r="B65" s="15" t="s">
        <v>76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 t="s">
        <v>78</v>
      </c>
      <c r="R65" s="15"/>
      <c r="S65" s="9"/>
      <c r="T65" s="10">
        <v>900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6">
        <v>600</v>
      </c>
      <c r="AM65" s="10"/>
      <c r="AN65" s="10"/>
      <c r="AO65" s="10"/>
      <c r="AP65" s="10"/>
      <c r="AQ65" s="10"/>
      <c r="AR65" s="11"/>
      <c r="AS65" s="10"/>
      <c r="AT65" s="10"/>
      <c r="AU65" s="12"/>
      <c r="AV65" s="13"/>
      <c r="AW65" s="10"/>
      <c r="AX65" s="11"/>
      <c r="AY65" s="10"/>
      <c r="AZ65" s="10"/>
      <c r="BA65" s="12"/>
      <c r="BB65" s="13"/>
      <c r="BC65" s="16">
        <v>600</v>
      </c>
      <c r="BD65" s="11"/>
      <c r="BE65" s="10"/>
      <c r="BF65" s="10"/>
      <c r="BG65" s="13"/>
      <c r="BH65" s="10"/>
      <c r="BI65" s="11"/>
      <c r="BJ65" s="10"/>
      <c r="BK65" s="10"/>
      <c r="BL65" s="12"/>
      <c r="BM65" s="13"/>
      <c r="BN65" s="10"/>
      <c r="BO65" s="11"/>
      <c r="BP65" s="10"/>
      <c r="BQ65" s="10"/>
      <c r="BR65" s="13"/>
      <c r="BS65" s="12"/>
    </row>
    <row r="66" spans="1:71" ht="16.5" thickBot="1" x14ac:dyDescent="0.3">
      <c r="A66" s="14" t="s">
        <v>67</v>
      </c>
      <c r="B66" s="15" t="s">
        <v>76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 t="s">
        <v>78</v>
      </c>
      <c r="R66" s="15" t="s">
        <v>68</v>
      </c>
      <c r="S66" s="9"/>
      <c r="T66" s="10">
        <v>900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6">
        <v>600</v>
      </c>
      <c r="AM66" s="10"/>
      <c r="AN66" s="10"/>
      <c r="AO66" s="10"/>
      <c r="AP66" s="10"/>
      <c r="AQ66" s="10"/>
      <c r="AR66" s="11"/>
      <c r="AS66" s="10"/>
      <c r="AT66" s="10"/>
      <c r="AU66" s="12"/>
      <c r="AV66" s="13"/>
      <c r="AW66" s="10"/>
      <c r="AX66" s="11"/>
      <c r="AY66" s="10"/>
      <c r="AZ66" s="10"/>
      <c r="BA66" s="12"/>
      <c r="BB66" s="13"/>
      <c r="BC66" s="16">
        <v>600</v>
      </c>
      <c r="BD66" s="11"/>
      <c r="BE66" s="10"/>
      <c r="BF66" s="10"/>
      <c r="BG66" s="13"/>
      <c r="BH66" s="10"/>
      <c r="BI66" s="11"/>
      <c r="BJ66" s="10"/>
      <c r="BK66" s="10"/>
      <c r="BL66" s="12"/>
      <c r="BM66" s="13"/>
      <c r="BN66" s="10"/>
      <c r="BO66" s="11"/>
      <c r="BP66" s="10"/>
      <c r="BQ66" s="10"/>
      <c r="BR66" s="13"/>
      <c r="BS66" s="12"/>
    </row>
    <row r="67" spans="1:71" ht="32.25" thickBot="1" x14ac:dyDescent="0.3">
      <c r="A67" s="14" t="s">
        <v>79</v>
      </c>
      <c r="B67" s="15" t="s">
        <v>80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15"/>
      <c r="S67" s="9"/>
      <c r="T67" s="10">
        <v>1410</v>
      </c>
      <c r="U67" s="10"/>
      <c r="V67" s="10">
        <v>240.8</v>
      </c>
      <c r="W67" s="10"/>
      <c r="X67" s="10">
        <v>39.200000000000003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6">
        <v>3892</v>
      </c>
      <c r="AM67" s="10"/>
      <c r="AN67" s="10">
        <v>2677</v>
      </c>
      <c r="AO67" s="10"/>
      <c r="AP67" s="10"/>
      <c r="AQ67" s="10"/>
      <c r="AR67" s="11"/>
      <c r="AS67" s="10"/>
      <c r="AT67" s="10"/>
      <c r="AU67" s="12"/>
      <c r="AV67" s="13"/>
      <c r="AW67" s="10"/>
      <c r="AX67" s="11"/>
      <c r="AY67" s="10"/>
      <c r="AZ67" s="10"/>
      <c r="BA67" s="12"/>
      <c r="BB67" s="13"/>
      <c r="BC67" s="16">
        <v>4830</v>
      </c>
      <c r="BD67" s="11"/>
      <c r="BE67" s="10">
        <v>3631.2</v>
      </c>
      <c r="BF67" s="10"/>
      <c r="BG67" s="13"/>
      <c r="BH67" s="10"/>
      <c r="BI67" s="11"/>
      <c r="BJ67" s="10"/>
      <c r="BK67" s="10"/>
      <c r="BL67" s="12"/>
      <c r="BM67" s="13"/>
      <c r="BN67" s="10"/>
      <c r="BO67" s="11"/>
      <c r="BP67" s="10"/>
      <c r="BQ67" s="10"/>
      <c r="BR67" s="13"/>
      <c r="BS67" s="12"/>
    </row>
    <row r="68" spans="1:71" ht="16.5" thickBot="1" x14ac:dyDescent="0.3">
      <c r="A68" s="14" t="s">
        <v>27</v>
      </c>
      <c r="B68" s="15" t="s">
        <v>81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15"/>
      <c r="S68" s="9"/>
      <c r="T68" s="10">
        <v>1130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6">
        <v>850</v>
      </c>
      <c r="AM68" s="10"/>
      <c r="AN68" s="10"/>
      <c r="AO68" s="10"/>
      <c r="AP68" s="10"/>
      <c r="AQ68" s="10"/>
      <c r="AR68" s="11"/>
      <c r="AS68" s="10"/>
      <c r="AT68" s="10"/>
      <c r="AU68" s="12"/>
      <c r="AV68" s="13"/>
      <c r="AW68" s="10"/>
      <c r="AX68" s="11"/>
      <c r="AY68" s="10"/>
      <c r="AZ68" s="10"/>
      <c r="BA68" s="12"/>
      <c r="BB68" s="13"/>
      <c r="BC68" s="16">
        <v>750</v>
      </c>
      <c r="BD68" s="11"/>
      <c r="BE68" s="10"/>
      <c r="BF68" s="10"/>
      <c r="BG68" s="13"/>
      <c r="BH68" s="10"/>
      <c r="BI68" s="11"/>
      <c r="BJ68" s="10"/>
      <c r="BK68" s="10"/>
      <c r="BL68" s="12"/>
      <c r="BM68" s="13"/>
      <c r="BN68" s="10"/>
      <c r="BO68" s="11"/>
      <c r="BP68" s="10"/>
      <c r="BQ68" s="10"/>
      <c r="BR68" s="13"/>
      <c r="BS68" s="12"/>
    </row>
    <row r="69" spans="1:71" ht="32.25" thickBot="1" x14ac:dyDescent="0.3">
      <c r="A69" s="14" t="s">
        <v>82</v>
      </c>
      <c r="B69" s="15" t="s">
        <v>83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/>
      <c r="R69" s="15"/>
      <c r="S69" s="9"/>
      <c r="T69" s="10">
        <v>1030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6">
        <v>750</v>
      </c>
      <c r="AM69" s="10"/>
      <c r="AN69" s="10"/>
      <c r="AO69" s="10"/>
      <c r="AP69" s="10"/>
      <c r="AQ69" s="10"/>
      <c r="AR69" s="11"/>
      <c r="AS69" s="10"/>
      <c r="AT69" s="10"/>
      <c r="AU69" s="12"/>
      <c r="AV69" s="13"/>
      <c r="AW69" s="10"/>
      <c r="AX69" s="11"/>
      <c r="AY69" s="10"/>
      <c r="AZ69" s="10"/>
      <c r="BA69" s="12"/>
      <c r="BB69" s="13"/>
      <c r="BC69" s="16">
        <v>650</v>
      </c>
      <c r="BD69" s="11"/>
      <c r="BE69" s="10"/>
      <c r="BF69" s="10"/>
      <c r="BG69" s="13"/>
      <c r="BH69" s="10"/>
      <c r="BI69" s="11"/>
      <c r="BJ69" s="10"/>
      <c r="BK69" s="10"/>
      <c r="BL69" s="12"/>
      <c r="BM69" s="13"/>
      <c r="BN69" s="10"/>
      <c r="BO69" s="11"/>
      <c r="BP69" s="10"/>
      <c r="BQ69" s="10"/>
      <c r="BR69" s="13"/>
      <c r="BS69" s="12"/>
    </row>
    <row r="70" spans="1:71" ht="16.5" thickBot="1" x14ac:dyDescent="0.3">
      <c r="A70" s="14" t="s">
        <v>84</v>
      </c>
      <c r="B70" s="15" t="s">
        <v>85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8"/>
      <c r="R70" s="15"/>
      <c r="S70" s="9"/>
      <c r="T70" s="10">
        <v>850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6">
        <v>620</v>
      </c>
      <c r="AM70" s="10"/>
      <c r="AN70" s="10"/>
      <c r="AO70" s="10"/>
      <c r="AP70" s="10"/>
      <c r="AQ70" s="10"/>
      <c r="AR70" s="11"/>
      <c r="AS70" s="10"/>
      <c r="AT70" s="10"/>
      <c r="AU70" s="12"/>
      <c r="AV70" s="13"/>
      <c r="AW70" s="10"/>
      <c r="AX70" s="11"/>
      <c r="AY70" s="10"/>
      <c r="AZ70" s="10"/>
      <c r="BA70" s="12"/>
      <c r="BB70" s="13"/>
      <c r="BC70" s="16">
        <v>520</v>
      </c>
      <c r="BD70" s="11"/>
      <c r="BE70" s="10"/>
      <c r="BF70" s="10"/>
      <c r="BG70" s="13"/>
      <c r="BH70" s="10"/>
      <c r="BI70" s="11"/>
      <c r="BJ70" s="10"/>
      <c r="BK70" s="10"/>
      <c r="BL70" s="12"/>
      <c r="BM70" s="13"/>
      <c r="BN70" s="10"/>
      <c r="BO70" s="11"/>
      <c r="BP70" s="10"/>
      <c r="BQ70" s="10"/>
      <c r="BR70" s="13"/>
      <c r="BS70" s="12"/>
    </row>
    <row r="71" spans="1:71" ht="32.25" thickBot="1" x14ac:dyDescent="0.3">
      <c r="A71" s="14" t="s">
        <v>39</v>
      </c>
      <c r="B71" s="15" t="s">
        <v>85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8" t="s">
        <v>40</v>
      </c>
      <c r="R71" s="15"/>
      <c r="S71" s="9"/>
      <c r="T71" s="10">
        <v>750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6">
        <v>620</v>
      </c>
      <c r="AM71" s="10"/>
      <c r="AN71" s="10"/>
      <c r="AO71" s="10"/>
      <c r="AP71" s="10"/>
      <c r="AQ71" s="10"/>
      <c r="AR71" s="11"/>
      <c r="AS71" s="10"/>
      <c r="AT71" s="10"/>
      <c r="AU71" s="12"/>
      <c r="AV71" s="13"/>
      <c r="AW71" s="10"/>
      <c r="AX71" s="11"/>
      <c r="AY71" s="10"/>
      <c r="AZ71" s="10"/>
      <c r="BA71" s="12"/>
      <c r="BB71" s="13"/>
      <c r="BC71" s="16">
        <v>520</v>
      </c>
      <c r="BD71" s="11"/>
      <c r="BE71" s="10"/>
      <c r="BF71" s="10"/>
      <c r="BG71" s="13"/>
      <c r="BH71" s="10"/>
      <c r="BI71" s="11"/>
      <c r="BJ71" s="10"/>
      <c r="BK71" s="10"/>
      <c r="BL71" s="12"/>
      <c r="BM71" s="13"/>
      <c r="BN71" s="10"/>
      <c r="BO71" s="11"/>
      <c r="BP71" s="10"/>
      <c r="BQ71" s="10"/>
      <c r="BR71" s="13"/>
      <c r="BS71" s="12"/>
    </row>
    <row r="72" spans="1:71" ht="32.25" thickBot="1" x14ac:dyDescent="0.3">
      <c r="A72" s="14" t="s">
        <v>41</v>
      </c>
      <c r="B72" s="15" t="s">
        <v>85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8" t="s">
        <v>42</v>
      </c>
      <c r="R72" s="15"/>
      <c r="S72" s="9"/>
      <c r="T72" s="10">
        <v>750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6">
        <v>620</v>
      </c>
      <c r="AM72" s="10"/>
      <c r="AN72" s="10"/>
      <c r="AO72" s="10"/>
      <c r="AP72" s="10"/>
      <c r="AQ72" s="10"/>
      <c r="AR72" s="11"/>
      <c r="AS72" s="10"/>
      <c r="AT72" s="10"/>
      <c r="AU72" s="12"/>
      <c r="AV72" s="13"/>
      <c r="AW72" s="10"/>
      <c r="AX72" s="11"/>
      <c r="AY72" s="10"/>
      <c r="AZ72" s="10"/>
      <c r="BA72" s="12"/>
      <c r="BB72" s="13"/>
      <c r="BC72" s="16">
        <v>520</v>
      </c>
      <c r="BD72" s="11"/>
      <c r="BE72" s="10"/>
      <c r="BF72" s="10"/>
      <c r="BG72" s="13"/>
      <c r="BH72" s="10"/>
      <c r="BI72" s="11"/>
      <c r="BJ72" s="10"/>
      <c r="BK72" s="10"/>
      <c r="BL72" s="12"/>
      <c r="BM72" s="13"/>
      <c r="BN72" s="10"/>
      <c r="BO72" s="11"/>
      <c r="BP72" s="10"/>
      <c r="BQ72" s="10"/>
      <c r="BR72" s="13"/>
      <c r="BS72" s="12"/>
    </row>
    <row r="73" spans="1:71" ht="16.5" thickBot="1" x14ac:dyDescent="0.3">
      <c r="A73" s="14" t="s">
        <v>86</v>
      </c>
      <c r="B73" s="15" t="s">
        <v>85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8" t="s">
        <v>42</v>
      </c>
      <c r="R73" s="15" t="s">
        <v>87</v>
      </c>
      <c r="S73" s="9"/>
      <c r="T73" s="10">
        <v>750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6">
        <v>620</v>
      </c>
      <c r="AM73" s="10"/>
      <c r="AN73" s="10"/>
      <c r="AO73" s="10"/>
      <c r="AP73" s="10"/>
      <c r="AQ73" s="10"/>
      <c r="AR73" s="11"/>
      <c r="AS73" s="10"/>
      <c r="AT73" s="10"/>
      <c r="AU73" s="12"/>
      <c r="AV73" s="13"/>
      <c r="AW73" s="10"/>
      <c r="AX73" s="11"/>
      <c r="AY73" s="10"/>
      <c r="AZ73" s="10"/>
      <c r="BA73" s="12"/>
      <c r="BB73" s="13"/>
      <c r="BC73" s="16">
        <v>520</v>
      </c>
      <c r="BD73" s="11"/>
      <c r="BE73" s="10"/>
      <c r="BF73" s="10"/>
      <c r="BG73" s="13"/>
      <c r="BH73" s="10"/>
      <c r="BI73" s="11"/>
      <c r="BJ73" s="10"/>
      <c r="BK73" s="10"/>
      <c r="BL73" s="12"/>
      <c r="BM73" s="13"/>
      <c r="BN73" s="10"/>
      <c r="BO73" s="11"/>
      <c r="BP73" s="10"/>
      <c r="BQ73" s="10"/>
      <c r="BR73" s="13"/>
      <c r="BS73" s="12"/>
    </row>
    <row r="74" spans="1:71" ht="16.5" thickBot="1" x14ac:dyDescent="0.3">
      <c r="A74" s="14" t="s">
        <v>92</v>
      </c>
      <c r="B74" s="15" t="s">
        <v>93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8"/>
      <c r="R74" s="15"/>
      <c r="S74" s="9"/>
      <c r="T74" s="10">
        <v>130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6">
        <v>80</v>
      </c>
      <c r="AM74" s="10"/>
      <c r="AN74" s="10"/>
      <c r="AO74" s="10"/>
      <c r="AP74" s="10"/>
      <c r="AQ74" s="10"/>
      <c r="AR74" s="11"/>
      <c r="AS74" s="10"/>
      <c r="AT74" s="10"/>
      <c r="AU74" s="12"/>
      <c r="AV74" s="13"/>
      <c r="AW74" s="10"/>
      <c r="AX74" s="11"/>
      <c r="AY74" s="10"/>
      <c r="AZ74" s="10"/>
      <c r="BA74" s="12"/>
      <c r="BB74" s="13"/>
      <c r="BC74" s="16">
        <v>80</v>
      </c>
      <c r="BD74" s="11"/>
      <c r="BE74" s="10"/>
      <c r="BF74" s="10"/>
      <c r="BG74" s="13"/>
      <c r="BH74" s="10"/>
      <c r="BI74" s="11"/>
      <c r="BJ74" s="10"/>
      <c r="BK74" s="10"/>
      <c r="BL74" s="12"/>
      <c r="BM74" s="13"/>
      <c r="BN74" s="10"/>
      <c r="BO74" s="11"/>
      <c r="BP74" s="10"/>
      <c r="BQ74" s="10"/>
      <c r="BR74" s="13"/>
      <c r="BS74" s="12"/>
    </row>
    <row r="75" spans="1:71" ht="32.25" thickBot="1" x14ac:dyDescent="0.3">
      <c r="A75" s="14" t="s">
        <v>39</v>
      </c>
      <c r="B75" s="15" t="s">
        <v>93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8" t="s">
        <v>40</v>
      </c>
      <c r="R75" s="15"/>
      <c r="S75" s="9"/>
      <c r="T75" s="10">
        <v>130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6">
        <v>80</v>
      </c>
      <c r="AM75" s="10"/>
      <c r="AN75" s="10"/>
      <c r="AO75" s="10"/>
      <c r="AP75" s="10"/>
      <c r="AQ75" s="10"/>
      <c r="AR75" s="11"/>
      <c r="AS75" s="10"/>
      <c r="AT75" s="10"/>
      <c r="AU75" s="12"/>
      <c r="AV75" s="13"/>
      <c r="AW75" s="10"/>
      <c r="AX75" s="11"/>
      <c r="AY75" s="10"/>
      <c r="AZ75" s="10"/>
      <c r="BA75" s="12"/>
      <c r="BB75" s="13"/>
      <c r="BC75" s="16">
        <v>80</v>
      </c>
      <c r="BD75" s="11"/>
      <c r="BE75" s="10"/>
      <c r="BF75" s="10"/>
      <c r="BG75" s="13"/>
      <c r="BH75" s="10"/>
      <c r="BI75" s="11"/>
      <c r="BJ75" s="10"/>
      <c r="BK75" s="10"/>
      <c r="BL75" s="12"/>
      <c r="BM75" s="13"/>
      <c r="BN75" s="10"/>
      <c r="BO75" s="11"/>
      <c r="BP75" s="10"/>
      <c r="BQ75" s="10"/>
      <c r="BR75" s="13"/>
      <c r="BS75" s="12"/>
    </row>
    <row r="76" spans="1:71" ht="32.25" thickBot="1" x14ac:dyDescent="0.3">
      <c r="A76" s="14" t="s">
        <v>41</v>
      </c>
      <c r="B76" s="15" t="s">
        <v>93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8" t="s">
        <v>42</v>
      </c>
      <c r="R76" s="15"/>
      <c r="S76" s="9"/>
      <c r="T76" s="10">
        <v>130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6">
        <v>80</v>
      </c>
      <c r="AM76" s="10"/>
      <c r="AN76" s="10"/>
      <c r="AO76" s="10"/>
      <c r="AP76" s="10"/>
      <c r="AQ76" s="10"/>
      <c r="AR76" s="11"/>
      <c r="AS76" s="10"/>
      <c r="AT76" s="10"/>
      <c r="AU76" s="12"/>
      <c r="AV76" s="13"/>
      <c r="AW76" s="10"/>
      <c r="AX76" s="11"/>
      <c r="AY76" s="10"/>
      <c r="AZ76" s="10"/>
      <c r="BA76" s="12"/>
      <c r="BB76" s="13"/>
      <c r="BC76" s="16">
        <v>80</v>
      </c>
      <c r="BD76" s="11"/>
      <c r="BE76" s="10"/>
      <c r="BF76" s="10"/>
      <c r="BG76" s="13"/>
      <c r="BH76" s="10"/>
      <c r="BI76" s="11"/>
      <c r="BJ76" s="10"/>
      <c r="BK76" s="10"/>
      <c r="BL76" s="12"/>
      <c r="BM76" s="13"/>
      <c r="BN76" s="10"/>
      <c r="BO76" s="11"/>
      <c r="BP76" s="10"/>
      <c r="BQ76" s="10"/>
      <c r="BR76" s="13"/>
      <c r="BS76" s="12"/>
    </row>
    <row r="77" spans="1:71" ht="16.5" thickBot="1" x14ac:dyDescent="0.3">
      <c r="A77" s="14" t="s">
        <v>86</v>
      </c>
      <c r="B77" s="15" t="s">
        <v>93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8" t="s">
        <v>42</v>
      </c>
      <c r="R77" s="15" t="s">
        <v>87</v>
      </c>
      <c r="S77" s="9"/>
      <c r="T77" s="10">
        <v>130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6">
        <v>80</v>
      </c>
      <c r="AM77" s="10"/>
      <c r="AN77" s="10"/>
      <c r="AO77" s="10"/>
      <c r="AP77" s="10"/>
      <c r="AQ77" s="10"/>
      <c r="AR77" s="11"/>
      <c r="AS77" s="10"/>
      <c r="AT77" s="10"/>
      <c r="AU77" s="12"/>
      <c r="AV77" s="13"/>
      <c r="AW77" s="10"/>
      <c r="AX77" s="11"/>
      <c r="AY77" s="10"/>
      <c r="AZ77" s="10"/>
      <c r="BA77" s="12"/>
      <c r="BB77" s="13"/>
      <c r="BC77" s="16">
        <v>80</v>
      </c>
      <c r="BD77" s="11"/>
      <c r="BE77" s="10"/>
      <c r="BF77" s="10"/>
      <c r="BG77" s="13"/>
      <c r="BH77" s="10"/>
      <c r="BI77" s="11"/>
      <c r="BJ77" s="10"/>
      <c r="BK77" s="10"/>
      <c r="BL77" s="12"/>
      <c r="BM77" s="13"/>
      <c r="BN77" s="10"/>
      <c r="BO77" s="11"/>
      <c r="BP77" s="10"/>
      <c r="BQ77" s="10"/>
      <c r="BR77" s="13"/>
      <c r="BS77" s="12"/>
    </row>
    <row r="78" spans="1:71" ht="16.5" thickBot="1" x14ac:dyDescent="0.3">
      <c r="A78" s="14" t="s">
        <v>94</v>
      </c>
      <c r="B78" s="15" t="s">
        <v>95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8"/>
      <c r="R78" s="15"/>
      <c r="S78" s="9"/>
      <c r="T78" s="10">
        <v>50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6">
        <v>50</v>
      </c>
      <c r="AM78" s="10"/>
      <c r="AN78" s="10"/>
      <c r="AO78" s="10"/>
      <c r="AP78" s="10"/>
      <c r="AQ78" s="10"/>
      <c r="AR78" s="11"/>
      <c r="AS78" s="10"/>
      <c r="AT78" s="10"/>
      <c r="AU78" s="12"/>
      <c r="AV78" s="13"/>
      <c r="AW78" s="10"/>
      <c r="AX78" s="11"/>
      <c r="AY78" s="10"/>
      <c r="AZ78" s="10"/>
      <c r="BA78" s="12"/>
      <c r="BB78" s="13"/>
      <c r="BC78" s="16">
        <v>50</v>
      </c>
      <c r="BD78" s="11"/>
      <c r="BE78" s="10"/>
      <c r="BF78" s="10"/>
      <c r="BG78" s="13"/>
      <c r="BH78" s="10"/>
      <c r="BI78" s="11"/>
      <c r="BJ78" s="10"/>
      <c r="BK78" s="10"/>
      <c r="BL78" s="12"/>
      <c r="BM78" s="13"/>
      <c r="BN78" s="10"/>
      <c r="BO78" s="11"/>
      <c r="BP78" s="10"/>
      <c r="BQ78" s="10"/>
      <c r="BR78" s="13"/>
      <c r="BS78" s="12"/>
    </row>
    <row r="79" spans="1:71" ht="32.25" thickBot="1" x14ac:dyDescent="0.3">
      <c r="A79" s="14" t="s">
        <v>39</v>
      </c>
      <c r="B79" s="15" t="s">
        <v>95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8" t="s">
        <v>40</v>
      </c>
      <c r="R79" s="15"/>
      <c r="S79" s="9"/>
      <c r="T79" s="10">
        <v>50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6">
        <v>50</v>
      </c>
      <c r="AM79" s="10"/>
      <c r="AN79" s="10"/>
      <c r="AO79" s="10"/>
      <c r="AP79" s="10"/>
      <c r="AQ79" s="10"/>
      <c r="AR79" s="11"/>
      <c r="AS79" s="10"/>
      <c r="AT79" s="10"/>
      <c r="AU79" s="12"/>
      <c r="AV79" s="13"/>
      <c r="AW79" s="10"/>
      <c r="AX79" s="11"/>
      <c r="AY79" s="10"/>
      <c r="AZ79" s="10"/>
      <c r="BA79" s="12"/>
      <c r="BB79" s="13"/>
      <c r="BC79" s="16">
        <v>50</v>
      </c>
      <c r="BD79" s="11"/>
      <c r="BE79" s="10"/>
      <c r="BF79" s="10"/>
      <c r="BG79" s="13"/>
      <c r="BH79" s="10"/>
      <c r="BI79" s="11"/>
      <c r="BJ79" s="10"/>
      <c r="BK79" s="10"/>
      <c r="BL79" s="12"/>
      <c r="BM79" s="13"/>
      <c r="BN79" s="10"/>
      <c r="BO79" s="11"/>
      <c r="BP79" s="10"/>
      <c r="BQ79" s="10"/>
      <c r="BR79" s="13"/>
      <c r="BS79" s="12"/>
    </row>
    <row r="80" spans="1:71" ht="32.25" thickBot="1" x14ac:dyDescent="0.3">
      <c r="A80" s="14" t="s">
        <v>41</v>
      </c>
      <c r="B80" s="15" t="s">
        <v>95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8" t="s">
        <v>42</v>
      </c>
      <c r="R80" s="15"/>
      <c r="S80" s="9"/>
      <c r="T80" s="10">
        <v>50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6">
        <v>50</v>
      </c>
      <c r="AM80" s="10"/>
      <c r="AN80" s="10"/>
      <c r="AO80" s="10"/>
      <c r="AP80" s="10"/>
      <c r="AQ80" s="10"/>
      <c r="AR80" s="11"/>
      <c r="AS80" s="10"/>
      <c r="AT80" s="10"/>
      <c r="AU80" s="12"/>
      <c r="AV80" s="13"/>
      <c r="AW80" s="10"/>
      <c r="AX80" s="11"/>
      <c r="AY80" s="10"/>
      <c r="AZ80" s="10"/>
      <c r="BA80" s="12"/>
      <c r="BB80" s="13"/>
      <c r="BC80" s="16">
        <v>50</v>
      </c>
      <c r="BD80" s="11"/>
      <c r="BE80" s="10"/>
      <c r="BF80" s="10"/>
      <c r="BG80" s="13"/>
      <c r="BH80" s="10"/>
      <c r="BI80" s="11"/>
      <c r="BJ80" s="10"/>
      <c r="BK80" s="10"/>
      <c r="BL80" s="12"/>
      <c r="BM80" s="13"/>
      <c r="BN80" s="10"/>
      <c r="BO80" s="11"/>
      <c r="BP80" s="10"/>
      <c r="BQ80" s="10"/>
      <c r="BR80" s="13"/>
      <c r="BS80" s="12"/>
    </row>
    <row r="81" spans="1:71" ht="16.5" thickBot="1" x14ac:dyDescent="0.3">
      <c r="A81" s="14" t="s">
        <v>86</v>
      </c>
      <c r="B81" s="15" t="s">
        <v>95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8" t="s">
        <v>42</v>
      </c>
      <c r="R81" s="15" t="s">
        <v>87</v>
      </c>
      <c r="S81" s="9"/>
      <c r="T81" s="10">
        <v>50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6">
        <v>50</v>
      </c>
      <c r="AM81" s="10"/>
      <c r="AN81" s="10"/>
      <c r="AO81" s="10"/>
      <c r="AP81" s="10"/>
      <c r="AQ81" s="10"/>
      <c r="AR81" s="11"/>
      <c r="AS81" s="10"/>
      <c r="AT81" s="10"/>
      <c r="AU81" s="12"/>
      <c r="AV81" s="13"/>
      <c r="AW81" s="10"/>
      <c r="AX81" s="11"/>
      <c r="AY81" s="10"/>
      <c r="AZ81" s="10"/>
      <c r="BA81" s="12"/>
      <c r="BB81" s="13"/>
      <c r="BC81" s="16">
        <v>50</v>
      </c>
      <c r="BD81" s="11"/>
      <c r="BE81" s="10"/>
      <c r="BF81" s="10"/>
      <c r="BG81" s="13"/>
      <c r="BH81" s="10"/>
      <c r="BI81" s="11"/>
      <c r="BJ81" s="10"/>
      <c r="BK81" s="10"/>
      <c r="BL81" s="12"/>
      <c r="BM81" s="13"/>
      <c r="BN81" s="10"/>
      <c r="BO81" s="11"/>
      <c r="BP81" s="10"/>
      <c r="BQ81" s="10"/>
      <c r="BR81" s="13"/>
      <c r="BS81" s="12"/>
    </row>
    <row r="82" spans="1:71" ht="32.25" thickBot="1" x14ac:dyDescent="0.3">
      <c r="A82" s="14" t="s">
        <v>96</v>
      </c>
      <c r="B82" s="15" t="s">
        <v>97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8"/>
      <c r="R82" s="15"/>
      <c r="S82" s="9"/>
      <c r="T82" s="10">
        <v>100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6">
        <v>100</v>
      </c>
      <c r="AM82" s="10"/>
      <c r="AN82" s="10"/>
      <c r="AO82" s="10"/>
      <c r="AP82" s="10"/>
      <c r="AQ82" s="10"/>
      <c r="AR82" s="11"/>
      <c r="AS82" s="10"/>
      <c r="AT82" s="10"/>
      <c r="AU82" s="12"/>
      <c r="AV82" s="13"/>
      <c r="AW82" s="10"/>
      <c r="AX82" s="11"/>
      <c r="AY82" s="10"/>
      <c r="AZ82" s="10"/>
      <c r="BA82" s="12"/>
      <c r="BB82" s="13"/>
      <c r="BC82" s="16">
        <v>100</v>
      </c>
      <c r="BD82" s="11"/>
      <c r="BE82" s="10"/>
      <c r="BF82" s="10"/>
      <c r="BG82" s="13"/>
      <c r="BH82" s="10"/>
      <c r="BI82" s="11"/>
      <c r="BJ82" s="10"/>
      <c r="BK82" s="10"/>
      <c r="BL82" s="12"/>
      <c r="BM82" s="13"/>
      <c r="BN82" s="10"/>
      <c r="BO82" s="11"/>
      <c r="BP82" s="10"/>
      <c r="BQ82" s="10"/>
      <c r="BR82" s="13"/>
      <c r="BS82" s="12"/>
    </row>
    <row r="83" spans="1:71" ht="16.5" thickBot="1" x14ac:dyDescent="0.3">
      <c r="A83" s="14" t="s">
        <v>98</v>
      </c>
      <c r="B83" s="15" t="s">
        <v>99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8"/>
      <c r="R83" s="15"/>
      <c r="S83" s="9"/>
      <c r="T83" s="10">
        <v>100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6">
        <v>100</v>
      </c>
      <c r="AM83" s="10"/>
      <c r="AN83" s="10"/>
      <c r="AO83" s="10"/>
      <c r="AP83" s="10"/>
      <c r="AQ83" s="10"/>
      <c r="AR83" s="11"/>
      <c r="AS83" s="10"/>
      <c r="AT83" s="10"/>
      <c r="AU83" s="12"/>
      <c r="AV83" s="13"/>
      <c r="AW83" s="10"/>
      <c r="AX83" s="11"/>
      <c r="AY83" s="10"/>
      <c r="AZ83" s="10"/>
      <c r="BA83" s="12"/>
      <c r="BB83" s="13"/>
      <c r="BC83" s="16">
        <v>100</v>
      </c>
      <c r="BD83" s="11"/>
      <c r="BE83" s="10"/>
      <c r="BF83" s="10"/>
      <c r="BG83" s="13"/>
      <c r="BH83" s="10"/>
      <c r="BI83" s="11"/>
      <c r="BJ83" s="10"/>
      <c r="BK83" s="10"/>
      <c r="BL83" s="12"/>
      <c r="BM83" s="13"/>
      <c r="BN83" s="10"/>
      <c r="BO83" s="11"/>
      <c r="BP83" s="10"/>
      <c r="BQ83" s="10"/>
      <c r="BR83" s="13"/>
      <c r="BS83" s="12"/>
    </row>
    <row r="84" spans="1:71" ht="32.25" thickBot="1" x14ac:dyDescent="0.3">
      <c r="A84" s="14" t="s">
        <v>39</v>
      </c>
      <c r="B84" s="15" t="s">
        <v>99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8" t="s">
        <v>40</v>
      </c>
      <c r="R84" s="15"/>
      <c r="S84" s="9"/>
      <c r="T84" s="10">
        <v>100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6">
        <v>100</v>
      </c>
      <c r="AM84" s="10"/>
      <c r="AN84" s="10"/>
      <c r="AO84" s="10"/>
      <c r="AP84" s="10"/>
      <c r="AQ84" s="10"/>
      <c r="AR84" s="11"/>
      <c r="AS84" s="10"/>
      <c r="AT84" s="10"/>
      <c r="AU84" s="12"/>
      <c r="AV84" s="13"/>
      <c r="AW84" s="10"/>
      <c r="AX84" s="11"/>
      <c r="AY84" s="10"/>
      <c r="AZ84" s="10"/>
      <c r="BA84" s="12"/>
      <c r="BB84" s="13"/>
      <c r="BC84" s="16">
        <v>100</v>
      </c>
      <c r="BD84" s="11"/>
      <c r="BE84" s="10"/>
      <c r="BF84" s="10"/>
      <c r="BG84" s="13"/>
      <c r="BH84" s="10"/>
      <c r="BI84" s="11"/>
      <c r="BJ84" s="10"/>
      <c r="BK84" s="10"/>
      <c r="BL84" s="12"/>
      <c r="BM84" s="13"/>
      <c r="BN84" s="10"/>
      <c r="BO84" s="11"/>
      <c r="BP84" s="10"/>
      <c r="BQ84" s="10"/>
      <c r="BR84" s="13"/>
      <c r="BS84" s="12"/>
    </row>
    <row r="85" spans="1:71" ht="32.25" thickBot="1" x14ac:dyDescent="0.3">
      <c r="A85" s="14" t="s">
        <v>41</v>
      </c>
      <c r="B85" s="15" t="s">
        <v>99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8" t="s">
        <v>42</v>
      </c>
      <c r="R85" s="15"/>
      <c r="S85" s="9"/>
      <c r="T85" s="10">
        <v>100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6">
        <v>100</v>
      </c>
      <c r="AM85" s="10"/>
      <c r="AN85" s="10"/>
      <c r="AO85" s="10"/>
      <c r="AP85" s="10"/>
      <c r="AQ85" s="10"/>
      <c r="AR85" s="11"/>
      <c r="AS85" s="10"/>
      <c r="AT85" s="10"/>
      <c r="AU85" s="12"/>
      <c r="AV85" s="13"/>
      <c r="AW85" s="10"/>
      <c r="AX85" s="11"/>
      <c r="AY85" s="10"/>
      <c r="AZ85" s="10"/>
      <c r="BA85" s="12"/>
      <c r="BB85" s="13"/>
      <c r="BC85" s="16">
        <v>100</v>
      </c>
      <c r="BD85" s="11"/>
      <c r="BE85" s="10"/>
      <c r="BF85" s="10"/>
      <c r="BG85" s="13"/>
      <c r="BH85" s="10"/>
      <c r="BI85" s="11"/>
      <c r="BJ85" s="10"/>
      <c r="BK85" s="10"/>
      <c r="BL85" s="12"/>
      <c r="BM85" s="13"/>
      <c r="BN85" s="10"/>
      <c r="BO85" s="11"/>
      <c r="BP85" s="10"/>
      <c r="BQ85" s="10"/>
      <c r="BR85" s="13"/>
      <c r="BS85" s="12"/>
    </row>
    <row r="86" spans="1:71" ht="16.5" thickBot="1" x14ac:dyDescent="0.3">
      <c r="A86" s="14" t="s">
        <v>86</v>
      </c>
      <c r="B86" s="15" t="s">
        <v>99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8" t="s">
        <v>42</v>
      </c>
      <c r="R86" s="15" t="s">
        <v>87</v>
      </c>
      <c r="S86" s="9"/>
      <c r="T86" s="10">
        <v>100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6">
        <v>100</v>
      </c>
      <c r="AM86" s="10"/>
      <c r="AN86" s="10"/>
      <c r="AO86" s="10"/>
      <c r="AP86" s="10"/>
      <c r="AQ86" s="10"/>
      <c r="AR86" s="11"/>
      <c r="AS86" s="10"/>
      <c r="AT86" s="10"/>
      <c r="AU86" s="12"/>
      <c r="AV86" s="13"/>
      <c r="AW86" s="10"/>
      <c r="AX86" s="11"/>
      <c r="AY86" s="10"/>
      <c r="AZ86" s="10"/>
      <c r="BA86" s="12"/>
      <c r="BB86" s="13"/>
      <c r="BC86" s="16">
        <v>100</v>
      </c>
      <c r="BD86" s="11"/>
      <c r="BE86" s="10"/>
      <c r="BF86" s="10"/>
      <c r="BG86" s="13"/>
      <c r="BH86" s="10"/>
      <c r="BI86" s="11"/>
      <c r="BJ86" s="10"/>
      <c r="BK86" s="10"/>
      <c r="BL86" s="12"/>
      <c r="BM86" s="13"/>
      <c r="BN86" s="10"/>
      <c r="BO86" s="11"/>
      <c r="BP86" s="10"/>
      <c r="BQ86" s="10"/>
      <c r="BR86" s="13"/>
      <c r="BS86" s="12"/>
    </row>
    <row r="87" spans="1:71" ht="16.5" thickBot="1" x14ac:dyDescent="0.3">
      <c r="A87" s="14" t="s">
        <v>71</v>
      </c>
      <c r="B87" s="15" t="s">
        <v>100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8"/>
      <c r="R87" s="15"/>
      <c r="S87" s="9"/>
      <c r="T87" s="10">
        <v>280</v>
      </c>
      <c r="U87" s="10"/>
      <c r="V87" s="10">
        <v>240.8</v>
      </c>
      <c r="W87" s="10"/>
      <c r="X87" s="10">
        <v>39.200000000000003</v>
      </c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6">
        <v>3042</v>
      </c>
      <c r="AM87" s="10"/>
      <c r="AN87" s="10">
        <v>2677</v>
      </c>
      <c r="AO87" s="10"/>
      <c r="AP87" s="10"/>
      <c r="AQ87" s="10"/>
      <c r="AR87" s="11"/>
      <c r="AS87" s="10"/>
      <c r="AT87" s="10"/>
      <c r="AU87" s="12"/>
      <c r="AV87" s="13"/>
      <c r="AW87" s="10"/>
      <c r="AX87" s="11"/>
      <c r="AY87" s="10"/>
      <c r="AZ87" s="10"/>
      <c r="BA87" s="12"/>
      <c r="BB87" s="13"/>
      <c r="BC87" s="16">
        <v>4080</v>
      </c>
      <c r="BD87" s="11"/>
      <c r="BE87" s="10">
        <v>3631.2</v>
      </c>
      <c r="BF87" s="10"/>
      <c r="BG87" s="13"/>
      <c r="BH87" s="10"/>
      <c r="BI87" s="11"/>
      <c r="BJ87" s="10"/>
      <c r="BK87" s="10"/>
      <c r="BL87" s="12"/>
      <c r="BM87" s="13"/>
      <c r="BN87" s="10"/>
      <c r="BO87" s="11"/>
      <c r="BP87" s="10"/>
      <c r="BQ87" s="10"/>
      <c r="BR87" s="13"/>
      <c r="BS87" s="12"/>
    </row>
    <row r="88" spans="1:71" ht="32.25" thickBot="1" x14ac:dyDescent="0.3">
      <c r="A88" s="14" t="s">
        <v>101</v>
      </c>
      <c r="B88" s="15" t="s">
        <v>102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8"/>
      <c r="R88" s="15"/>
      <c r="S88" s="9"/>
      <c r="T88" s="10">
        <v>280</v>
      </c>
      <c r="U88" s="10"/>
      <c r="V88" s="10">
        <v>240.8</v>
      </c>
      <c r="W88" s="10"/>
      <c r="X88" s="10">
        <v>39.200000000000003</v>
      </c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6">
        <v>3042</v>
      </c>
      <c r="AM88" s="10"/>
      <c r="AN88" s="10">
        <v>2677</v>
      </c>
      <c r="AO88" s="10"/>
      <c r="AP88" s="10"/>
      <c r="AQ88" s="10"/>
      <c r="AR88" s="11"/>
      <c r="AS88" s="10"/>
      <c r="AT88" s="10"/>
      <c r="AU88" s="12"/>
      <c r="AV88" s="13"/>
      <c r="AW88" s="10"/>
      <c r="AX88" s="11"/>
      <c r="AY88" s="10"/>
      <c r="AZ88" s="10"/>
      <c r="BA88" s="12"/>
      <c r="BB88" s="13"/>
      <c r="BC88" s="16">
        <v>4080</v>
      </c>
      <c r="BD88" s="11"/>
      <c r="BE88" s="10">
        <v>3631.2</v>
      </c>
      <c r="BF88" s="10"/>
      <c r="BG88" s="13"/>
      <c r="BH88" s="10"/>
      <c r="BI88" s="11"/>
      <c r="BJ88" s="10"/>
      <c r="BK88" s="10"/>
      <c r="BL88" s="12"/>
      <c r="BM88" s="13"/>
      <c r="BN88" s="10"/>
      <c r="BO88" s="11"/>
      <c r="BP88" s="10"/>
      <c r="BQ88" s="10"/>
      <c r="BR88" s="13"/>
      <c r="BS88" s="12"/>
    </row>
    <row r="89" spans="1:71" ht="32.25" thickBot="1" x14ac:dyDescent="0.3">
      <c r="A89" s="14" t="s">
        <v>103</v>
      </c>
      <c r="B89" s="15" t="s">
        <v>104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8"/>
      <c r="R89" s="15"/>
      <c r="S89" s="9"/>
      <c r="T89" s="10">
        <v>280</v>
      </c>
      <c r="U89" s="10"/>
      <c r="V89" s="10">
        <v>240.8</v>
      </c>
      <c r="W89" s="10"/>
      <c r="X89" s="10">
        <v>39.200000000000003</v>
      </c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6">
        <v>3042</v>
      </c>
      <c r="AM89" s="10"/>
      <c r="AN89" s="10">
        <v>2677</v>
      </c>
      <c r="AO89" s="10"/>
      <c r="AP89" s="10"/>
      <c r="AQ89" s="10"/>
      <c r="AR89" s="11"/>
      <c r="AS89" s="10"/>
      <c r="AT89" s="10"/>
      <c r="AU89" s="12"/>
      <c r="AV89" s="13"/>
      <c r="AW89" s="10"/>
      <c r="AX89" s="11"/>
      <c r="AY89" s="10"/>
      <c r="AZ89" s="10"/>
      <c r="BA89" s="12"/>
      <c r="BB89" s="13"/>
      <c r="BC89" s="16">
        <v>4080</v>
      </c>
      <c r="BD89" s="11"/>
      <c r="BE89" s="10">
        <v>3631.2</v>
      </c>
      <c r="BF89" s="10"/>
      <c r="BG89" s="13"/>
      <c r="BH89" s="10"/>
      <c r="BI89" s="11"/>
      <c r="BJ89" s="10"/>
      <c r="BK89" s="10"/>
      <c r="BL89" s="12"/>
      <c r="BM89" s="13"/>
      <c r="BN89" s="10"/>
      <c r="BO89" s="11"/>
      <c r="BP89" s="10"/>
      <c r="BQ89" s="10"/>
      <c r="BR89" s="13"/>
      <c r="BS89" s="12"/>
    </row>
    <row r="90" spans="1:71" ht="32.25" thickBot="1" x14ac:dyDescent="0.3">
      <c r="A90" s="14" t="s">
        <v>39</v>
      </c>
      <c r="B90" s="15" t="s">
        <v>104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8" t="s">
        <v>40</v>
      </c>
      <c r="R90" s="15"/>
      <c r="S90" s="9"/>
      <c r="T90" s="10">
        <v>280</v>
      </c>
      <c r="U90" s="10"/>
      <c r="V90" s="10">
        <v>240.8</v>
      </c>
      <c r="W90" s="10"/>
      <c r="X90" s="10">
        <v>39.200000000000003</v>
      </c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6">
        <v>3042</v>
      </c>
      <c r="AM90" s="10"/>
      <c r="AN90" s="10">
        <v>2677</v>
      </c>
      <c r="AO90" s="10"/>
      <c r="AP90" s="10"/>
      <c r="AQ90" s="10"/>
      <c r="AR90" s="11"/>
      <c r="AS90" s="10"/>
      <c r="AT90" s="10"/>
      <c r="AU90" s="12"/>
      <c r="AV90" s="13"/>
      <c r="AW90" s="10"/>
      <c r="AX90" s="11"/>
      <c r="AY90" s="10"/>
      <c r="AZ90" s="10"/>
      <c r="BA90" s="12"/>
      <c r="BB90" s="13"/>
      <c r="BC90" s="16">
        <v>4080</v>
      </c>
      <c r="BD90" s="11"/>
      <c r="BE90" s="10">
        <v>3631.2</v>
      </c>
      <c r="BF90" s="10"/>
      <c r="BG90" s="13"/>
      <c r="BH90" s="10"/>
      <c r="BI90" s="11"/>
      <c r="BJ90" s="10"/>
      <c r="BK90" s="10"/>
      <c r="BL90" s="12"/>
      <c r="BM90" s="13"/>
      <c r="BN90" s="10"/>
      <c r="BO90" s="11"/>
      <c r="BP90" s="10"/>
      <c r="BQ90" s="10"/>
      <c r="BR90" s="13"/>
      <c r="BS90" s="12"/>
    </row>
    <row r="91" spans="1:71" ht="32.25" thickBot="1" x14ac:dyDescent="0.3">
      <c r="A91" s="14" t="s">
        <v>41</v>
      </c>
      <c r="B91" s="15" t="s">
        <v>104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8" t="s">
        <v>42</v>
      </c>
      <c r="R91" s="15"/>
      <c r="S91" s="9"/>
      <c r="T91" s="10">
        <v>280</v>
      </c>
      <c r="U91" s="10"/>
      <c r="V91" s="10">
        <v>240.8</v>
      </c>
      <c r="W91" s="10"/>
      <c r="X91" s="10">
        <v>39.200000000000003</v>
      </c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6">
        <v>3042</v>
      </c>
      <c r="AM91" s="10"/>
      <c r="AN91" s="10">
        <v>2677</v>
      </c>
      <c r="AO91" s="10"/>
      <c r="AP91" s="10"/>
      <c r="AQ91" s="10"/>
      <c r="AR91" s="11"/>
      <c r="AS91" s="10"/>
      <c r="AT91" s="10"/>
      <c r="AU91" s="12"/>
      <c r="AV91" s="13"/>
      <c r="AW91" s="10"/>
      <c r="AX91" s="11"/>
      <c r="AY91" s="10"/>
      <c r="AZ91" s="10"/>
      <c r="BA91" s="12"/>
      <c r="BB91" s="13"/>
      <c r="BC91" s="16">
        <v>4080</v>
      </c>
      <c r="BD91" s="11"/>
      <c r="BE91" s="10">
        <v>3631.2</v>
      </c>
      <c r="BF91" s="10"/>
      <c r="BG91" s="13"/>
      <c r="BH91" s="10"/>
      <c r="BI91" s="11"/>
      <c r="BJ91" s="10"/>
      <c r="BK91" s="10"/>
      <c r="BL91" s="12"/>
      <c r="BM91" s="13"/>
      <c r="BN91" s="10"/>
      <c r="BO91" s="11"/>
      <c r="BP91" s="10"/>
      <c r="BQ91" s="10"/>
      <c r="BR91" s="13"/>
      <c r="BS91" s="12"/>
    </row>
    <row r="92" spans="1:71" ht="16.5" thickBot="1" x14ac:dyDescent="0.3">
      <c r="A92" s="14" t="s">
        <v>67</v>
      </c>
      <c r="B92" s="15" t="s">
        <v>104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8" t="s">
        <v>42</v>
      </c>
      <c r="R92" s="15" t="s">
        <v>68</v>
      </c>
      <c r="S92" s="9"/>
      <c r="T92" s="10">
        <v>280</v>
      </c>
      <c r="U92" s="10"/>
      <c r="V92" s="10">
        <v>240.8</v>
      </c>
      <c r="W92" s="10"/>
      <c r="X92" s="10">
        <v>39.200000000000003</v>
      </c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6">
        <v>3042</v>
      </c>
      <c r="AM92" s="10"/>
      <c r="AN92" s="10">
        <v>2677</v>
      </c>
      <c r="AO92" s="10"/>
      <c r="AP92" s="10"/>
      <c r="AQ92" s="10"/>
      <c r="AR92" s="11"/>
      <c r="AS92" s="10"/>
      <c r="AT92" s="10"/>
      <c r="AU92" s="12"/>
      <c r="AV92" s="13"/>
      <c r="AW92" s="10"/>
      <c r="AX92" s="11"/>
      <c r="AY92" s="10"/>
      <c r="AZ92" s="10"/>
      <c r="BA92" s="12"/>
      <c r="BB92" s="13"/>
      <c r="BC92" s="16">
        <v>4080</v>
      </c>
      <c r="BD92" s="11"/>
      <c r="BE92" s="10">
        <v>3631.2</v>
      </c>
      <c r="BF92" s="10"/>
      <c r="BG92" s="13"/>
      <c r="BH92" s="10"/>
      <c r="BI92" s="11"/>
      <c r="BJ92" s="10"/>
      <c r="BK92" s="10"/>
      <c r="BL92" s="12"/>
      <c r="BM92" s="13"/>
      <c r="BN92" s="10"/>
      <c r="BO92" s="11"/>
      <c r="BP92" s="10"/>
      <c r="BQ92" s="10"/>
      <c r="BR92" s="13"/>
      <c r="BS92" s="12"/>
    </row>
    <row r="93" spans="1:71" ht="32.25" thickBot="1" x14ac:dyDescent="0.3">
      <c r="A93" s="14" t="s">
        <v>105</v>
      </c>
      <c r="B93" s="15" t="s">
        <v>106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8"/>
      <c r="R93" s="15"/>
      <c r="S93" s="9"/>
      <c r="T93" s="10">
        <v>2467.1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6">
        <v>2640.9</v>
      </c>
      <c r="AM93" s="10"/>
      <c r="AN93" s="10"/>
      <c r="AO93" s="10"/>
      <c r="AP93" s="10"/>
      <c r="AQ93" s="10"/>
      <c r="AR93" s="11"/>
      <c r="AS93" s="10"/>
      <c r="AT93" s="10"/>
      <c r="AU93" s="12"/>
      <c r="AV93" s="13"/>
      <c r="AW93" s="10"/>
      <c r="AX93" s="11"/>
      <c r="AY93" s="10"/>
      <c r="AZ93" s="10"/>
      <c r="BA93" s="12"/>
      <c r="BB93" s="13"/>
      <c r="BC93" s="16">
        <v>2825.8</v>
      </c>
      <c r="BD93" s="11"/>
      <c r="BE93" s="10"/>
      <c r="BF93" s="10"/>
      <c r="BG93" s="13"/>
      <c r="BH93" s="10"/>
      <c r="BI93" s="11"/>
      <c r="BJ93" s="10"/>
      <c r="BK93" s="10"/>
      <c r="BL93" s="12"/>
      <c r="BM93" s="13"/>
      <c r="BN93" s="10"/>
      <c r="BO93" s="11"/>
      <c r="BP93" s="10"/>
      <c r="BQ93" s="10"/>
      <c r="BR93" s="13"/>
      <c r="BS93" s="12"/>
    </row>
    <row r="94" spans="1:71" ht="16.5" thickBot="1" x14ac:dyDescent="0.3">
      <c r="A94" s="14" t="s">
        <v>27</v>
      </c>
      <c r="B94" s="15" t="s">
        <v>107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8"/>
      <c r="R94" s="15"/>
      <c r="S94" s="9"/>
      <c r="T94" s="10">
        <v>1000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6">
        <v>1000</v>
      </c>
      <c r="AM94" s="10"/>
      <c r="AN94" s="10"/>
      <c r="AO94" s="10"/>
      <c r="AP94" s="10"/>
      <c r="AQ94" s="10"/>
      <c r="AR94" s="11"/>
      <c r="AS94" s="10"/>
      <c r="AT94" s="10"/>
      <c r="AU94" s="12"/>
      <c r="AV94" s="13"/>
      <c r="AW94" s="10"/>
      <c r="AX94" s="11"/>
      <c r="AY94" s="10"/>
      <c r="AZ94" s="10"/>
      <c r="BA94" s="12"/>
      <c r="BB94" s="13"/>
      <c r="BC94" s="16">
        <v>1000</v>
      </c>
      <c r="BD94" s="11"/>
      <c r="BE94" s="10"/>
      <c r="BF94" s="10"/>
      <c r="BG94" s="13"/>
      <c r="BH94" s="10"/>
      <c r="BI94" s="11"/>
      <c r="BJ94" s="10"/>
      <c r="BK94" s="10"/>
      <c r="BL94" s="12"/>
      <c r="BM94" s="13"/>
      <c r="BN94" s="10"/>
      <c r="BO94" s="11"/>
      <c r="BP94" s="10"/>
      <c r="BQ94" s="10"/>
      <c r="BR94" s="13"/>
      <c r="BS94" s="12"/>
    </row>
    <row r="95" spans="1:71" ht="32.25" thickBot="1" x14ac:dyDescent="0.3">
      <c r="A95" s="14" t="s">
        <v>108</v>
      </c>
      <c r="B95" s="15" t="s">
        <v>109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8"/>
      <c r="R95" s="15"/>
      <c r="S95" s="9"/>
      <c r="T95" s="10">
        <v>1000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6">
        <v>1000</v>
      </c>
      <c r="AM95" s="10"/>
      <c r="AN95" s="10"/>
      <c r="AO95" s="10"/>
      <c r="AP95" s="10"/>
      <c r="AQ95" s="10"/>
      <c r="AR95" s="11"/>
      <c r="AS95" s="10"/>
      <c r="AT95" s="10"/>
      <c r="AU95" s="12"/>
      <c r="AV95" s="13"/>
      <c r="AW95" s="10"/>
      <c r="AX95" s="11"/>
      <c r="AY95" s="10"/>
      <c r="AZ95" s="10"/>
      <c r="BA95" s="12"/>
      <c r="BB95" s="13"/>
      <c r="BC95" s="16">
        <v>1000</v>
      </c>
      <c r="BD95" s="11"/>
      <c r="BE95" s="10"/>
      <c r="BF95" s="10"/>
      <c r="BG95" s="13"/>
      <c r="BH95" s="10"/>
      <c r="BI95" s="11"/>
      <c r="BJ95" s="10"/>
      <c r="BK95" s="10"/>
      <c r="BL95" s="12"/>
      <c r="BM95" s="13"/>
      <c r="BN95" s="10"/>
      <c r="BO95" s="11"/>
      <c r="BP95" s="10"/>
      <c r="BQ95" s="10"/>
      <c r="BR95" s="13"/>
      <c r="BS95" s="12"/>
    </row>
    <row r="96" spans="1:71" ht="16.5" thickBot="1" x14ac:dyDescent="0.3">
      <c r="A96" s="14" t="s">
        <v>110</v>
      </c>
      <c r="B96" s="15" t="s">
        <v>111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8"/>
      <c r="R96" s="15"/>
      <c r="S96" s="9"/>
      <c r="T96" s="10">
        <v>1000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6">
        <v>1000</v>
      </c>
      <c r="AM96" s="10"/>
      <c r="AN96" s="10"/>
      <c r="AO96" s="10"/>
      <c r="AP96" s="10"/>
      <c r="AQ96" s="10"/>
      <c r="AR96" s="11"/>
      <c r="AS96" s="10"/>
      <c r="AT96" s="10"/>
      <c r="AU96" s="12"/>
      <c r="AV96" s="13"/>
      <c r="AW96" s="10"/>
      <c r="AX96" s="11"/>
      <c r="AY96" s="10"/>
      <c r="AZ96" s="10"/>
      <c r="BA96" s="12"/>
      <c r="BB96" s="13"/>
      <c r="BC96" s="16">
        <v>1000</v>
      </c>
      <c r="BD96" s="11"/>
      <c r="BE96" s="10"/>
      <c r="BF96" s="10"/>
      <c r="BG96" s="13"/>
      <c r="BH96" s="10"/>
      <c r="BI96" s="11"/>
      <c r="BJ96" s="10"/>
      <c r="BK96" s="10"/>
      <c r="BL96" s="12"/>
      <c r="BM96" s="13"/>
      <c r="BN96" s="10"/>
      <c r="BO96" s="11"/>
      <c r="BP96" s="10"/>
      <c r="BQ96" s="10"/>
      <c r="BR96" s="13"/>
      <c r="BS96" s="12"/>
    </row>
    <row r="97" spans="1:71" ht="32.25" thickBot="1" x14ac:dyDescent="0.3">
      <c r="A97" s="14" t="s">
        <v>39</v>
      </c>
      <c r="B97" s="15" t="s">
        <v>111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8" t="s">
        <v>40</v>
      </c>
      <c r="R97" s="15"/>
      <c r="S97" s="9"/>
      <c r="T97" s="10">
        <v>1000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6">
        <v>1000</v>
      </c>
      <c r="AM97" s="10"/>
      <c r="AN97" s="10"/>
      <c r="AO97" s="10"/>
      <c r="AP97" s="10"/>
      <c r="AQ97" s="10"/>
      <c r="AR97" s="11"/>
      <c r="AS97" s="10"/>
      <c r="AT97" s="10"/>
      <c r="AU97" s="12"/>
      <c r="AV97" s="13"/>
      <c r="AW97" s="10"/>
      <c r="AX97" s="11"/>
      <c r="AY97" s="10"/>
      <c r="AZ97" s="10"/>
      <c r="BA97" s="12"/>
      <c r="BB97" s="13"/>
      <c r="BC97" s="16">
        <v>1000</v>
      </c>
      <c r="BD97" s="11"/>
      <c r="BE97" s="10"/>
      <c r="BF97" s="10"/>
      <c r="BG97" s="13"/>
      <c r="BH97" s="10"/>
      <c r="BI97" s="11"/>
      <c r="BJ97" s="10"/>
      <c r="BK97" s="10"/>
      <c r="BL97" s="12"/>
      <c r="BM97" s="13"/>
      <c r="BN97" s="10"/>
      <c r="BO97" s="11"/>
      <c r="BP97" s="10"/>
      <c r="BQ97" s="10"/>
      <c r="BR97" s="13"/>
      <c r="BS97" s="12"/>
    </row>
    <row r="98" spans="1:71" ht="32.25" thickBot="1" x14ac:dyDescent="0.3">
      <c r="A98" s="14" t="s">
        <v>41</v>
      </c>
      <c r="B98" s="15" t="s">
        <v>111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8" t="s">
        <v>42</v>
      </c>
      <c r="R98" s="15"/>
      <c r="S98" s="9"/>
      <c r="T98" s="10">
        <v>1000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6">
        <v>1000</v>
      </c>
      <c r="AM98" s="10"/>
      <c r="AN98" s="10"/>
      <c r="AO98" s="10"/>
      <c r="AP98" s="10"/>
      <c r="AQ98" s="10"/>
      <c r="AR98" s="11"/>
      <c r="AS98" s="10"/>
      <c r="AT98" s="10"/>
      <c r="AU98" s="12"/>
      <c r="AV98" s="13"/>
      <c r="AW98" s="10"/>
      <c r="AX98" s="11"/>
      <c r="AY98" s="10"/>
      <c r="AZ98" s="10"/>
      <c r="BA98" s="12"/>
      <c r="BB98" s="13"/>
      <c r="BC98" s="16">
        <v>1000</v>
      </c>
      <c r="BD98" s="11"/>
      <c r="BE98" s="10"/>
      <c r="BF98" s="10"/>
      <c r="BG98" s="13"/>
      <c r="BH98" s="10"/>
      <c r="BI98" s="11"/>
      <c r="BJ98" s="10"/>
      <c r="BK98" s="10"/>
      <c r="BL98" s="12"/>
      <c r="BM98" s="13"/>
      <c r="BN98" s="10"/>
      <c r="BO98" s="11"/>
      <c r="BP98" s="10"/>
      <c r="BQ98" s="10"/>
      <c r="BR98" s="13"/>
      <c r="BS98" s="12"/>
    </row>
    <row r="99" spans="1:71" ht="16.5" thickBot="1" x14ac:dyDescent="0.3">
      <c r="A99" s="14" t="s">
        <v>112</v>
      </c>
      <c r="B99" s="15" t="s">
        <v>111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8" t="s">
        <v>42</v>
      </c>
      <c r="R99" s="15" t="s">
        <v>113</v>
      </c>
      <c r="S99" s="9"/>
      <c r="T99" s="10">
        <v>1000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6">
        <v>1000</v>
      </c>
      <c r="AM99" s="10"/>
      <c r="AN99" s="10"/>
      <c r="AO99" s="10"/>
      <c r="AP99" s="10"/>
      <c r="AQ99" s="10"/>
      <c r="AR99" s="11"/>
      <c r="AS99" s="10"/>
      <c r="AT99" s="10"/>
      <c r="AU99" s="12"/>
      <c r="AV99" s="13"/>
      <c r="AW99" s="10"/>
      <c r="AX99" s="11"/>
      <c r="AY99" s="10"/>
      <c r="AZ99" s="10"/>
      <c r="BA99" s="12"/>
      <c r="BB99" s="13"/>
      <c r="BC99" s="16">
        <v>1000</v>
      </c>
      <c r="BD99" s="11"/>
      <c r="BE99" s="10"/>
      <c r="BF99" s="10"/>
      <c r="BG99" s="13"/>
      <c r="BH99" s="10"/>
      <c r="BI99" s="11"/>
      <c r="BJ99" s="10"/>
      <c r="BK99" s="10"/>
      <c r="BL99" s="12"/>
      <c r="BM99" s="13"/>
      <c r="BN99" s="10"/>
      <c r="BO99" s="11"/>
      <c r="BP99" s="10"/>
      <c r="BQ99" s="10"/>
      <c r="BR99" s="13"/>
      <c r="BS99" s="12"/>
    </row>
    <row r="100" spans="1:71" ht="16.5" thickBot="1" x14ac:dyDescent="0.3">
      <c r="A100" s="14" t="s">
        <v>71</v>
      </c>
      <c r="B100" s="15" t="s">
        <v>114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8"/>
      <c r="R100" s="15"/>
      <c r="S100" s="9"/>
      <c r="T100" s="10">
        <v>1467.1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6">
        <v>1640.9</v>
      </c>
      <c r="AM100" s="10"/>
      <c r="AN100" s="10"/>
      <c r="AO100" s="10"/>
      <c r="AP100" s="10"/>
      <c r="AQ100" s="10"/>
      <c r="AR100" s="11"/>
      <c r="AS100" s="10"/>
      <c r="AT100" s="10"/>
      <c r="AU100" s="12"/>
      <c r="AV100" s="13"/>
      <c r="AW100" s="10"/>
      <c r="AX100" s="11"/>
      <c r="AY100" s="10"/>
      <c r="AZ100" s="10"/>
      <c r="BA100" s="12"/>
      <c r="BB100" s="13"/>
      <c r="BC100" s="16">
        <v>1825.8</v>
      </c>
      <c r="BD100" s="11"/>
      <c r="BE100" s="10"/>
      <c r="BF100" s="10"/>
      <c r="BG100" s="13"/>
      <c r="BH100" s="10"/>
      <c r="BI100" s="11"/>
      <c r="BJ100" s="10"/>
      <c r="BK100" s="10"/>
      <c r="BL100" s="12"/>
      <c r="BM100" s="13"/>
      <c r="BN100" s="10"/>
      <c r="BO100" s="11"/>
      <c r="BP100" s="10"/>
      <c r="BQ100" s="10"/>
      <c r="BR100" s="13"/>
      <c r="BS100" s="12"/>
    </row>
    <row r="101" spans="1:71" ht="32.25" thickBot="1" x14ac:dyDescent="0.3">
      <c r="A101" s="14" t="s">
        <v>115</v>
      </c>
      <c r="B101" s="15" t="s">
        <v>116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8"/>
      <c r="R101" s="15"/>
      <c r="S101" s="9"/>
      <c r="T101" s="10">
        <v>1467.1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6">
        <v>1640.9</v>
      </c>
      <c r="AM101" s="10"/>
      <c r="AN101" s="10"/>
      <c r="AO101" s="10"/>
      <c r="AP101" s="10"/>
      <c r="AQ101" s="10"/>
      <c r="AR101" s="11"/>
      <c r="AS101" s="10"/>
      <c r="AT101" s="10"/>
      <c r="AU101" s="12"/>
      <c r="AV101" s="13"/>
      <c r="AW101" s="10"/>
      <c r="AX101" s="11"/>
      <c r="AY101" s="10"/>
      <c r="AZ101" s="10"/>
      <c r="BA101" s="12"/>
      <c r="BB101" s="13"/>
      <c r="BC101" s="16">
        <v>1825.8</v>
      </c>
      <c r="BD101" s="11"/>
      <c r="BE101" s="10"/>
      <c r="BF101" s="10"/>
      <c r="BG101" s="13"/>
      <c r="BH101" s="10"/>
      <c r="BI101" s="11"/>
      <c r="BJ101" s="10"/>
      <c r="BK101" s="10"/>
      <c r="BL101" s="12"/>
      <c r="BM101" s="13"/>
      <c r="BN101" s="10"/>
      <c r="BO101" s="11"/>
      <c r="BP101" s="10"/>
      <c r="BQ101" s="10"/>
      <c r="BR101" s="13"/>
      <c r="BS101" s="12"/>
    </row>
    <row r="102" spans="1:71" ht="16.5" thickBot="1" x14ac:dyDescent="0.3">
      <c r="A102" s="14" t="s">
        <v>117</v>
      </c>
      <c r="B102" s="15" t="s">
        <v>118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8"/>
      <c r="R102" s="15"/>
      <c r="S102" s="9"/>
      <c r="T102" s="10">
        <v>1467.1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6">
        <v>1640.9</v>
      </c>
      <c r="AM102" s="10"/>
      <c r="AN102" s="10"/>
      <c r="AO102" s="10"/>
      <c r="AP102" s="10"/>
      <c r="AQ102" s="10"/>
      <c r="AR102" s="11"/>
      <c r="AS102" s="10"/>
      <c r="AT102" s="10"/>
      <c r="AU102" s="12"/>
      <c r="AV102" s="13"/>
      <c r="AW102" s="10"/>
      <c r="AX102" s="11"/>
      <c r="AY102" s="10"/>
      <c r="AZ102" s="10"/>
      <c r="BA102" s="12"/>
      <c r="BB102" s="13"/>
      <c r="BC102" s="16">
        <v>1825.8</v>
      </c>
      <c r="BD102" s="11"/>
      <c r="BE102" s="10"/>
      <c r="BF102" s="10"/>
      <c r="BG102" s="13"/>
      <c r="BH102" s="10"/>
      <c r="BI102" s="11"/>
      <c r="BJ102" s="10"/>
      <c r="BK102" s="10"/>
      <c r="BL102" s="12"/>
      <c r="BM102" s="13"/>
      <c r="BN102" s="10"/>
      <c r="BO102" s="11"/>
      <c r="BP102" s="10"/>
      <c r="BQ102" s="10"/>
      <c r="BR102" s="13"/>
      <c r="BS102" s="12"/>
    </row>
    <row r="103" spans="1:71" ht="32.25" thickBot="1" x14ac:dyDescent="0.3">
      <c r="A103" s="14" t="s">
        <v>39</v>
      </c>
      <c r="B103" s="15" t="s">
        <v>118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8" t="s">
        <v>40</v>
      </c>
      <c r="R103" s="15"/>
      <c r="S103" s="9"/>
      <c r="T103" s="10">
        <v>1467.1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6">
        <v>1640.9</v>
      </c>
      <c r="AM103" s="10"/>
      <c r="AN103" s="10"/>
      <c r="AO103" s="10"/>
      <c r="AP103" s="10"/>
      <c r="AQ103" s="10"/>
      <c r="AR103" s="11"/>
      <c r="AS103" s="10"/>
      <c r="AT103" s="10"/>
      <c r="AU103" s="12"/>
      <c r="AV103" s="13"/>
      <c r="AW103" s="10"/>
      <c r="AX103" s="11"/>
      <c r="AY103" s="10"/>
      <c r="AZ103" s="10"/>
      <c r="BA103" s="12"/>
      <c r="BB103" s="13"/>
      <c r="BC103" s="16">
        <v>1825.8</v>
      </c>
      <c r="BD103" s="11"/>
      <c r="BE103" s="10"/>
      <c r="BF103" s="10"/>
      <c r="BG103" s="13"/>
      <c r="BH103" s="10"/>
      <c r="BI103" s="11"/>
      <c r="BJ103" s="10"/>
      <c r="BK103" s="10"/>
      <c r="BL103" s="12"/>
      <c r="BM103" s="13"/>
      <c r="BN103" s="10"/>
      <c r="BO103" s="11"/>
      <c r="BP103" s="10"/>
      <c r="BQ103" s="10"/>
      <c r="BR103" s="13"/>
      <c r="BS103" s="12"/>
    </row>
    <row r="104" spans="1:71" ht="32.25" thickBot="1" x14ac:dyDescent="0.3">
      <c r="A104" s="14" t="s">
        <v>41</v>
      </c>
      <c r="B104" s="15" t="s">
        <v>118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8" t="s">
        <v>42</v>
      </c>
      <c r="R104" s="15"/>
      <c r="S104" s="9"/>
      <c r="T104" s="10">
        <v>1467.1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6">
        <v>1640.9</v>
      </c>
      <c r="AM104" s="10"/>
      <c r="AN104" s="10"/>
      <c r="AO104" s="10"/>
      <c r="AP104" s="10"/>
      <c r="AQ104" s="10"/>
      <c r="AR104" s="11"/>
      <c r="AS104" s="10"/>
      <c r="AT104" s="10"/>
      <c r="AU104" s="12"/>
      <c r="AV104" s="13"/>
      <c r="AW104" s="10"/>
      <c r="AX104" s="11"/>
      <c r="AY104" s="10"/>
      <c r="AZ104" s="10"/>
      <c r="BA104" s="12"/>
      <c r="BB104" s="13"/>
      <c r="BC104" s="16">
        <v>1825.8</v>
      </c>
      <c r="BD104" s="11"/>
      <c r="BE104" s="10"/>
      <c r="BF104" s="10"/>
      <c r="BG104" s="13"/>
      <c r="BH104" s="10"/>
      <c r="BI104" s="11"/>
      <c r="BJ104" s="10"/>
      <c r="BK104" s="10"/>
      <c r="BL104" s="12"/>
      <c r="BM104" s="13"/>
      <c r="BN104" s="10"/>
      <c r="BO104" s="11"/>
      <c r="BP104" s="10"/>
      <c r="BQ104" s="10"/>
      <c r="BR104" s="13"/>
      <c r="BS104" s="12"/>
    </row>
    <row r="105" spans="1:71" ht="16.5" thickBot="1" x14ac:dyDescent="0.3">
      <c r="A105" s="14" t="s">
        <v>112</v>
      </c>
      <c r="B105" s="15" t="s">
        <v>118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8" t="s">
        <v>42</v>
      </c>
      <c r="R105" s="15" t="s">
        <v>113</v>
      </c>
      <c r="S105" s="9"/>
      <c r="T105" s="10">
        <v>1467.1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6">
        <v>1640.9</v>
      </c>
      <c r="AM105" s="10"/>
      <c r="AN105" s="10"/>
      <c r="AO105" s="10"/>
      <c r="AP105" s="10"/>
      <c r="AQ105" s="10"/>
      <c r="AR105" s="11"/>
      <c r="AS105" s="10"/>
      <c r="AT105" s="10"/>
      <c r="AU105" s="12"/>
      <c r="AV105" s="13"/>
      <c r="AW105" s="10"/>
      <c r="AX105" s="11"/>
      <c r="AY105" s="10"/>
      <c r="AZ105" s="10"/>
      <c r="BA105" s="12"/>
      <c r="BB105" s="13"/>
      <c r="BC105" s="16">
        <v>1825.8</v>
      </c>
      <c r="BD105" s="11"/>
      <c r="BE105" s="10"/>
      <c r="BF105" s="10"/>
      <c r="BG105" s="13"/>
      <c r="BH105" s="10"/>
      <c r="BI105" s="11"/>
      <c r="BJ105" s="10"/>
      <c r="BK105" s="10"/>
      <c r="BL105" s="12"/>
      <c r="BM105" s="13"/>
      <c r="BN105" s="10"/>
      <c r="BO105" s="11"/>
      <c r="BP105" s="10"/>
      <c r="BQ105" s="10"/>
      <c r="BR105" s="13"/>
      <c r="BS105" s="12"/>
    </row>
    <row r="106" spans="1:71" ht="32.25" thickBot="1" x14ac:dyDescent="0.3">
      <c r="A106" s="14" t="s">
        <v>119</v>
      </c>
      <c r="B106" s="15" t="s">
        <v>120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8"/>
      <c r="R106" s="15"/>
      <c r="S106" s="9"/>
      <c r="T106" s="10">
        <v>2796.4</v>
      </c>
      <c r="U106" s="10"/>
      <c r="V106" s="10">
        <v>2225.1999999999998</v>
      </c>
      <c r="W106" s="10"/>
      <c r="X106" s="10">
        <v>366.2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6">
        <v>205</v>
      </c>
      <c r="AM106" s="10"/>
      <c r="AN106" s="10"/>
      <c r="AO106" s="10"/>
      <c r="AP106" s="10"/>
      <c r="AQ106" s="10"/>
      <c r="AR106" s="11"/>
      <c r="AS106" s="10"/>
      <c r="AT106" s="10"/>
      <c r="AU106" s="12"/>
      <c r="AV106" s="13"/>
      <c r="AW106" s="10"/>
      <c r="AX106" s="11"/>
      <c r="AY106" s="10"/>
      <c r="AZ106" s="10"/>
      <c r="BA106" s="12"/>
      <c r="BB106" s="13"/>
      <c r="BC106" s="16">
        <v>205</v>
      </c>
      <c r="BD106" s="11"/>
      <c r="BE106" s="10"/>
      <c r="BF106" s="10"/>
      <c r="BG106" s="13"/>
      <c r="BH106" s="10"/>
      <c r="BI106" s="11"/>
      <c r="BJ106" s="10"/>
      <c r="BK106" s="10"/>
      <c r="BL106" s="12"/>
      <c r="BM106" s="13"/>
      <c r="BN106" s="10"/>
      <c r="BO106" s="11"/>
      <c r="BP106" s="10"/>
      <c r="BQ106" s="10"/>
      <c r="BR106" s="13"/>
      <c r="BS106" s="12"/>
    </row>
    <row r="107" spans="1:71" ht="16.5" thickBot="1" x14ac:dyDescent="0.3">
      <c r="A107" s="14" t="s">
        <v>27</v>
      </c>
      <c r="B107" s="15" t="s">
        <v>121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8"/>
      <c r="R107" s="15"/>
      <c r="S107" s="9"/>
      <c r="T107" s="10">
        <v>2796.4</v>
      </c>
      <c r="U107" s="10"/>
      <c r="V107" s="10">
        <v>2225.1999999999998</v>
      </c>
      <c r="W107" s="10"/>
      <c r="X107" s="10">
        <v>366.2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6">
        <v>205</v>
      </c>
      <c r="AM107" s="10"/>
      <c r="AN107" s="10"/>
      <c r="AO107" s="10"/>
      <c r="AP107" s="10"/>
      <c r="AQ107" s="10"/>
      <c r="AR107" s="11"/>
      <c r="AS107" s="10"/>
      <c r="AT107" s="10"/>
      <c r="AU107" s="12"/>
      <c r="AV107" s="13"/>
      <c r="AW107" s="10"/>
      <c r="AX107" s="11"/>
      <c r="AY107" s="10"/>
      <c r="AZ107" s="10"/>
      <c r="BA107" s="12"/>
      <c r="BB107" s="13"/>
      <c r="BC107" s="16">
        <v>205</v>
      </c>
      <c r="BD107" s="11"/>
      <c r="BE107" s="10"/>
      <c r="BF107" s="10"/>
      <c r="BG107" s="13"/>
      <c r="BH107" s="10"/>
      <c r="BI107" s="11"/>
      <c r="BJ107" s="10"/>
      <c r="BK107" s="10"/>
      <c r="BL107" s="12"/>
      <c r="BM107" s="13"/>
      <c r="BN107" s="10"/>
      <c r="BO107" s="11"/>
      <c r="BP107" s="10"/>
      <c r="BQ107" s="10"/>
      <c r="BR107" s="13"/>
      <c r="BS107" s="12"/>
    </row>
    <row r="108" spans="1:71" ht="32.25" thickBot="1" x14ac:dyDescent="0.3">
      <c r="A108" s="14" t="s">
        <v>128</v>
      </c>
      <c r="B108" s="15" t="s">
        <v>129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8"/>
      <c r="R108" s="15"/>
      <c r="S108" s="9"/>
      <c r="T108" s="10">
        <v>205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6">
        <v>205</v>
      </c>
      <c r="AM108" s="10"/>
      <c r="AN108" s="10"/>
      <c r="AO108" s="10"/>
      <c r="AP108" s="10"/>
      <c r="AQ108" s="10"/>
      <c r="AR108" s="11"/>
      <c r="AS108" s="10"/>
      <c r="AT108" s="10"/>
      <c r="AU108" s="12"/>
      <c r="AV108" s="13"/>
      <c r="AW108" s="10"/>
      <c r="AX108" s="11"/>
      <c r="AY108" s="10"/>
      <c r="AZ108" s="10"/>
      <c r="BA108" s="12"/>
      <c r="BB108" s="13"/>
      <c r="BC108" s="16">
        <v>205</v>
      </c>
      <c r="BD108" s="11"/>
      <c r="BE108" s="10"/>
      <c r="BF108" s="10"/>
      <c r="BG108" s="13"/>
      <c r="BH108" s="10"/>
      <c r="BI108" s="11"/>
      <c r="BJ108" s="10"/>
      <c r="BK108" s="10"/>
      <c r="BL108" s="12"/>
      <c r="BM108" s="13"/>
      <c r="BN108" s="10"/>
      <c r="BO108" s="11"/>
      <c r="BP108" s="10"/>
      <c r="BQ108" s="10"/>
      <c r="BR108" s="13"/>
      <c r="BS108" s="12"/>
    </row>
    <row r="109" spans="1:71" ht="32.25" thickBot="1" x14ac:dyDescent="0.3">
      <c r="A109" s="14" t="s">
        <v>130</v>
      </c>
      <c r="B109" s="15" t="s">
        <v>131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8"/>
      <c r="R109" s="15"/>
      <c r="S109" s="9"/>
      <c r="T109" s="10">
        <v>205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6">
        <v>205</v>
      </c>
      <c r="AM109" s="10"/>
      <c r="AN109" s="10"/>
      <c r="AO109" s="10"/>
      <c r="AP109" s="10"/>
      <c r="AQ109" s="10"/>
      <c r="AR109" s="11"/>
      <c r="AS109" s="10"/>
      <c r="AT109" s="10"/>
      <c r="AU109" s="12"/>
      <c r="AV109" s="13"/>
      <c r="AW109" s="10"/>
      <c r="AX109" s="11"/>
      <c r="AY109" s="10"/>
      <c r="AZ109" s="10"/>
      <c r="BA109" s="12"/>
      <c r="BB109" s="13"/>
      <c r="BC109" s="16">
        <v>205</v>
      </c>
      <c r="BD109" s="11"/>
      <c r="BE109" s="10"/>
      <c r="BF109" s="10"/>
      <c r="BG109" s="13"/>
      <c r="BH109" s="10"/>
      <c r="BI109" s="11"/>
      <c r="BJ109" s="10"/>
      <c r="BK109" s="10"/>
      <c r="BL109" s="12"/>
      <c r="BM109" s="13"/>
      <c r="BN109" s="10"/>
      <c r="BO109" s="11"/>
      <c r="BP109" s="10"/>
      <c r="BQ109" s="10"/>
      <c r="BR109" s="13"/>
      <c r="BS109" s="12"/>
    </row>
    <row r="110" spans="1:71" ht="63.75" thickBot="1" x14ac:dyDescent="0.3">
      <c r="A110" s="14" t="s">
        <v>33</v>
      </c>
      <c r="B110" s="15" t="s">
        <v>131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8" t="s">
        <v>34</v>
      </c>
      <c r="R110" s="15"/>
      <c r="S110" s="9"/>
      <c r="T110" s="10">
        <v>155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6">
        <v>155</v>
      </c>
      <c r="AM110" s="10"/>
      <c r="AN110" s="10"/>
      <c r="AO110" s="10"/>
      <c r="AP110" s="10"/>
      <c r="AQ110" s="10"/>
      <c r="AR110" s="11"/>
      <c r="AS110" s="10"/>
      <c r="AT110" s="10"/>
      <c r="AU110" s="12"/>
      <c r="AV110" s="13"/>
      <c r="AW110" s="10"/>
      <c r="AX110" s="11"/>
      <c r="AY110" s="10"/>
      <c r="AZ110" s="10"/>
      <c r="BA110" s="12"/>
      <c r="BB110" s="13"/>
      <c r="BC110" s="16">
        <v>155</v>
      </c>
      <c r="BD110" s="11"/>
      <c r="BE110" s="10"/>
      <c r="BF110" s="10"/>
      <c r="BG110" s="13"/>
      <c r="BH110" s="10"/>
      <c r="BI110" s="11"/>
      <c r="BJ110" s="10"/>
      <c r="BK110" s="10"/>
      <c r="BL110" s="12"/>
      <c r="BM110" s="13"/>
      <c r="BN110" s="10"/>
      <c r="BO110" s="11"/>
      <c r="BP110" s="10"/>
      <c r="BQ110" s="10"/>
      <c r="BR110" s="13"/>
      <c r="BS110" s="12"/>
    </row>
    <row r="111" spans="1:71" ht="16.5" thickBot="1" x14ac:dyDescent="0.3">
      <c r="A111" s="14" t="s">
        <v>35</v>
      </c>
      <c r="B111" s="15" t="s">
        <v>131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8" t="s">
        <v>36</v>
      </c>
      <c r="R111" s="15"/>
      <c r="S111" s="9"/>
      <c r="T111" s="10">
        <v>155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6">
        <v>155</v>
      </c>
      <c r="AM111" s="10"/>
      <c r="AN111" s="10"/>
      <c r="AO111" s="10"/>
      <c r="AP111" s="10"/>
      <c r="AQ111" s="10"/>
      <c r="AR111" s="11"/>
      <c r="AS111" s="10"/>
      <c r="AT111" s="10"/>
      <c r="AU111" s="12"/>
      <c r="AV111" s="13"/>
      <c r="AW111" s="10"/>
      <c r="AX111" s="11"/>
      <c r="AY111" s="10"/>
      <c r="AZ111" s="10"/>
      <c r="BA111" s="12"/>
      <c r="BB111" s="13"/>
      <c r="BC111" s="16">
        <v>155</v>
      </c>
      <c r="BD111" s="11"/>
      <c r="BE111" s="10"/>
      <c r="BF111" s="10"/>
      <c r="BG111" s="13"/>
      <c r="BH111" s="10"/>
      <c r="BI111" s="11"/>
      <c r="BJ111" s="10"/>
      <c r="BK111" s="10"/>
      <c r="BL111" s="12"/>
      <c r="BM111" s="13"/>
      <c r="BN111" s="10"/>
      <c r="BO111" s="11"/>
      <c r="BP111" s="10"/>
      <c r="BQ111" s="10"/>
      <c r="BR111" s="13"/>
      <c r="BS111" s="12"/>
    </row>
    <row r="112" spans="1:71" ht="16.5" thickBot="1" x14ac:dyDescent="0.3">
      <c r="A112" s="14" t="s">
        <v>132</v>
      </c>
      <c r="B112" s="15" t="s">
        <v>131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8" t="s">
        <v>36</v>
      </c>
      <c r="R112" s="15" t="s">
        <v>133</v>
      </c>
      <c r="S112" s="9"/>
      <c r="T112" s="10">
        <v>155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6">
        <v>155</v>
      </c>
      <c r="AM112" s="10"/>
      <c r="AN112" s="10"/>
      <c r="AO112" s="10"/>
      <c r="AP112" s="10"/>
      <c r="AQ112" s="10"/>
      <c r="AR112" s="11"/>
      <c r="AS112" s="10"/>
      <c r="AT112" s="10"/>
      <c r="AU112" s="12"/>
      <c r="AV112" s="13"/>
      <c r="AW112" s="10"/>
      <c r="AX112" s="11"/>
      <c r="AY112" s="10"/>
      <c r="AZ112" s="10"/>
      <c r="BA112" s="12"/>
      <c r="BB112" s="13"/>
      <c r="BC112" s="16">
        <v>155</v>
      </c>
      <c r="BD112" s="11"/>
      <c r="BE112" s="10"/>
      <c r="BF112" s="10"/>
      <c r="BG112" s="13"/>
      <c r="BH112" s="10"/>
      <c r="BI112" s="11"/>
      <c r="BJ112" s="10"/>
      <c r="BK112" s="10"/>
      <c r="BL112" s="12"/>
      <c r="BM112" s="13"/>
      <c r="BN112" s="10"/>
      <c r="BO112" s="11"/>
      <c r="BP112" s="10"/>
      <c r="BQ112" s="10"/>
      <c r="BR112" s="13"/>
      <c r="BS112" s="12"/>
    </row>
    <row r="113" spans="1:71" ht="32.25" thickBot="1" x14ac:dyDescent="0.3">
      <c r="A113" s="14" t="s">
        <v>39</v>
      </c>
      <c r="B113" s="15" t="s">
        <v>131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8" t="s">
        <v>40</v>
      </c>
      <c r="R113" s="15"/>
      <c r="S113" s="9"/>
      <c r="T113" s="10">
        <v>50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6">
        <v>50</v>
      </c>
      <c r="AM113" s="10"/>
      <c r="AN113" s="10"/>
      <c r="AO113" s="10"/>
      <c r="AP113" s="10"/>
      <c r="AQ113" s="10"/>
      <c r="AR113" s="11"/>
      <c r="AS113" s="10"/>
      <c r="AT113" s="10"/>
      <c r="AU113" s="12"/>
      <c r="AV113" s="13"/>
      <c r="AW113" s="10"/>
      <c r="AX113" s="11"/>
      <c r="AY113" s="10"/>
      <c r="AZ113" s="10"/>
      <c r="BA113" s="12"/>
      <c r="BB113" s="13"/>
      <c r="BC113" s="16">
        <v>50</v>
      </c>
      <c r="BD113" s="11"/>
      <c r="BE113" s="10"/>
      <c r="BF113" s="10"/>
      <c r="BG113" s="13"/>
      <c r="BH113" s="10"/>
      <c r="BI113" s="11"/>
      <c r="BJ113" s="10"/>
      <c r="BK113" s="10"/>
      <c r="BL113" s="12"/>
      <c r="BM113" s="13"/>
      <c r="BN113" s="10"/>
      <c r="BO113" s="11"/>
      <c r="BP113" s="10"/>
      <c r="BQ113" s="10"/>
      <c r="BR113" s="13"/>
      <c r="BS113" s="12"/>
    </row>
    <row r="114" spans="1:71" ht="32.25" thickBot="1" x14ac:dyDescent="0.3">
      <c r="A114" s="14" t="s">
        <v>41</v>
      </c>
      <c r="B114" s="15" t="s">
        <v>131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8" t="s">
        <v>42</v>
      </c>
      <c r="R114" s="15"/>
      <c r="S114" s="9"/>
      <c r="T114" s="10">
        <v>50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6">
        <v>50</v>
      </c>
      <c r="AM114" s="10"/>
      <c r="AN114" s="10"/>
      <c r="AO114" s="10"/>
      <c r="AP114" s="10"/>
      <c r="AQ114" s="10"/>
      <c r="AR114" s="11"/>
      <c r="AS114" s="10"/>
      <c r="AT114" s="10"/>
      <c r="AU114" s="12"/>
      <c r="AV114" s="13"/>
      <c r="AW114" s="10"/>
      <c r="AX114" s="11"/>
      <c r="AY114" s="10"/>
      <c r="AZ114" s="10"/>
      <c r="BA114" s="12"/>
      <c r="BB114" s="13"/>
      <c r="BC114" s="16">
        <v>50</v>
      </c>
      <c r="BD114" s="11"/>
      <c r="BE114" s="10"/>
      <c r="BF114" s="10"/>
      <c r="BG114" s="13"/>
      <c r="BH114" s="10"/>
      <c r="BI114" s="11"/>
      <c r="BJ114" s="10"/>
      <c r="BK114" s="10"/>
      <c r="BL114" s="12"/>
      <c r="BM114" s="13"/>
      <c r="BN114" s="10"/>
      <c r="BO114" s="11"/>
      <c r="BP114" s="10"/>
      <c r="BQ114" s="10"/>
      <c r="BR114" s="13"/>
      <c r="BS114" s="12"/>
    </row>
    <row r="115" spans="1:71" ht="16.5" thickBot="1" x14ac:dyDescent="0.3">
      <c r="A115" s="14" t="s">
        <v>132</v>
      </c>
      <c r="B115" s="15" t="s">
        <v>131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8" t="s">
        <v>42</v>
      </c>
      <c r="R115" s="15" t="s">
        <v>133</v>
      </c>
      <c r="S115" s="9"/>
      <c r="T115" s="10">
        <v>50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6">
        <v>50</v>
      </c>
      <c r="AM115" s="10"/>
      <c r="AN115" s="10"/>
      <c r="AO115" s="10"/>
      <c r="AP115" s="10"/>
      <c r="AQ115" s="10"/>
      <c r="AR115" s="11"/>
      <c r="AS115" s="10"/>
      <c r="AT115" s="10"/>
      <c r="AU115" s="12"/>
      <c r="AV115" s="13"/>
      <c r="AW115" s="10"/>
      <c r="AX115" s="11"/>
      <c r="AY115" s="10"/>
      <c r="AZ115" s="10"/>
      <c r="BA115" s="12"/>
      <c r="BB115" s="13"/>
      <c r="BC115" s="16">
        <v>50</v>
      </c>
      <c r="BD115" s="11"/>
      <c r="BE115" s="10"/>
      <c r="BF115" s="10"/>
      <c r="BG115" s="13"/>
      <c r="BH115" s="10"/>
      <c r="BI115" s="11"/>
      <c r="BJ115" s="10"/>
      <c r="BK115" s="10"/>
      <c r="BL115" s="12"/>
      <c r="BM115" s="13"/>
      <c r="BN115" s="10"/>
      <c r="BO115" s="11"/>
      <c r="BP115" s="10"/>
      <c r="BQ115" s="10"/>
      <c r="BR115" s="13"/>
      <c r="BS115" s="12"/>
    </row>
    <row r="116" spans="1:71" ht="32.25" thickBot="1" x14ac:dyDescent="0.3">
      <c r="A116" s="14" t="s">
        <v>134</v>
      </c>
      <c r="B116" s="15" t="s">
        <v>135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8"/>
      <c r="R116" s="15"/>
      <c r="S116" s="9"/>
      <c r="T116" s="10">
        <v>11317.9</v>
      </c>
      <c r="U116" s="10">
        <v>183</v>
      </c>
      <c r="V116" s="10">
        <v>3.5</v>
      </c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6">
        <v>9370.2999999999993</v>
      </c>
      <c r="AM116" s="10">
        <v>199.9</v>
      </c>
      <c r="AN116" s="10">
        <v>3.5</v>
      </c>
      <c r="AO116" s="10"/>
      <c r="AP116" s="10"/>
      <c r="AQ116" s="10"/>
      <c r="AR116" s="11"/>
      <c r="AS116" s="10"/>
      <c r="AT116" s="10"/>
      <c r="AU116" s="12"/>
      <c r="AV116" s="13"/>
      <c r="AW116" s="10"/>
      <c r="AX116" s="11"/>
      <c r="AY116" s="10"/>
      <c r="AZ116" s="10"/>
      <c r="BA116" s="12"/>
      <c r="BB116" s="13"/>
      <c r="BC116" s="16">
        <v>9321.7000000000007</v>
      </c>
      <c r="BD116" s="11">
        <v>217.2</v>
      </c>
      <c r="BE116" s="10">
        <v>3.5</v>
      </c>
      <c r="BF116" s="10"/>
      <c r="BG116" s="13"/>
      <c r="BH116" s="10"/>
      <c r="BI116" s="11"/>
      <c r="BJ116" s="10"/>
      <c r="BK116" s="10"/>
      <c r="BL116" s="12"/>
      <c r="BM116" s="13"/>
      <c r="BN116" s="10"/>
      <c r="BO116" s="11"/>
      <c r="BP116" s="10"/>
      <c r="BQ116" s="10"/>
      <c r="BR116" s="13"/>
      <c r="BS116" s="12"/>
    </row>
    <row r="117" spans="1:71" ht="16.5" thickBot="1" x14ac:dyDescent="0.3">
      <c r="A117" s="14" t="s">
        <v>136</v>
      </c>
      <c r="B117" s="15" t="s">
        <v>137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8"/>
      <c r="R117" s="15"/>
      <c r="S117" s="9"/>
      <c r="T117" s="10">
        <v>9004</v>
      </c>
      <c r="U117" s="10"/>
      <c r="V117" s="10">
        <v>3.5</v>
      </c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6">
        <v>7821</v>
      </c>
      <c r="AM117" s="10"/>
      <c r="AN117" s="10">
        <v>3.5</v>
      </c>
      <c r="AO117" s="10"/>
      <c r="AP117" s="10"/>
      <c r="AQ117" s="10"/>
      <c r="AR117" s="11"/>
      <c r="AS117" s="10"/>
      <c r="AT117" s="10"/>
      <c r="AU117" s="12"/>
      <c r="AV117" s="13"/>
      <c r="AW117" s="10"/>
      <c r="AX117" s="11"/>
      <c r="AY117" s="10"/>
      <c r="AZ117" s="10"/>
      <c r="BA117" s="12"/>
      <c r="BB117" s="13"/>
      <c r="BC117" s="16">
        <v>7755</v>
      </c>
      <c r="BD117" s="11"/>
      <c r="BE117" s="10">
        <v>3.5</v>
      </c>
      <c r="BF117" s="10"/>
      <c r="BG117" s="13"/>
      <c r="BH117" s="10"/>
      <c r="BI117" s="11"/>
      <c r="BJ117" s="10"/>
      <c r="BK117" s="10"/>
      <c r="BL117" s="12"/>
      <c r="BM117" s="13"/>
      <c r="BN117" s="10"/>
      <c r="BO117" s="11"/>
      <c r="BP117" s="10"/>
      <c r="BQ117" s="10"/>
      <c r="BR117" s="13"/>
      <c r="BS117" s="12"/>
    </row>
    <row r="118" spans="1:71" ht="16.5" thickBot="1" x14ac:dyDescent="0.3">
      <c r="A118" s="14" t="s">
        <v>138</v>
      </c>
      <c r="B118" s="15" t="s">
        <v>139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8"/>
      <c r="R118" s="15"/>
      <c r="S118" s="9"/>
      <c r="T118" s="10">
        <v>9004</v>
      </c>
      <c r="U118" s="10"/>
      <c r="V118" s="10">
        <v>3.5</v>
      </c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6">
        <v>7821</v>
      </c>
      <c r="AM118" s="10"/>
      <c r="AN118" s="10">
        <v>3.5</v>
      </c>
      <c r="AO118" s="10"/>
      <c r="AP118" s="10"/>
      <c r="AQ118" s="10"/>
      <c r="AR118" s="11"/>
      <c r="AS118" s="10"/>
      <c r="AT118" s="10"/>
      <c r="AU118" s="12"/>
      <c r="AV118" s="13"/>
      <c r="AW118" s="10"/>
      <c r="AX118" s="11"/>
      <c r="AY118" s="10"/>
      <c r="AZ118" s="10"/>
      <c r="BA118" s="12"/>
      <c r="BB118" s="13"/>
      <c r="BC118" s="16">
        <v>7755</v>
      </c>
      <c r="BD118" s="11"/>
      <c r="BE118" s="10">
        <v>3.5</v>
      </c>
      <c r="BF118" s="10"/>
      <c r="BG118" s="13"/>
      <c r="BH118" s="10"/>
      <c r="BI118" s="11"/>
      <c r="BJ118" s="10"/>
      <c r="BK118" s="10"/>
      <c r="BL118" s="12"/>
      <c r="BM118" s="13"/>
      <c r="BN118" s="10"/>
      <c r="BO118" s="11"/>
      <c r="BP118" s="10"/>
      <c r="BQ118" s="10"/>
      <c r="BR118" s="13"/>
      <c r="BS118" s="12"/>
    </row>
    <row r="119" spans="1:71" ht="16.5" thickBot="1" x14ac:dyDescent="0.3">
      <c r="A119" s="14" t="s">
        <v>140</v>
      </c>
      <c r="B119" s="15" t="s">
        <v>141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8"/>
      <c r="R119" s="15"/>
      <c r="S119" s="9"/>
      <c r="T119" s="10">
        <v>6188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6">
        <v>5487.5</v>
      </c>
      <c r="AM119" s="10"/>
      <c r="AN119" s="10"/>
      <c r="AO119" s="10"/>
      <c r="AP119" s="10"/>
      <c r="AQ119" s="10"/>
      <c r="AR119" s="11"/>
      <c r="AS119" s="10"/>
      <c r="AT119" s="10"/>
      <c r="AU119" s="12"/>
      <c r="AV119" s="13"/>
      <c r="AW119" s="10"/>
      <c r="AX119" s="11"/>
      <c r="AY119" s="10"/>
      <c r="AZ119" s="10"/>
      <c r="BA119" s="12"/>
      <c r="BB119" s="13"/>
      <c r="BC119" s="16">
        <v>5345.5</v>
      </c>
      <c r="BD119" s="11"/>
      <c r="BE119" s="10"/>
      <c r="BF119" s="10"/>
      <c r="BG119" s="13"/>
      <c r="BH119" s="10"/>
      <c r="BI119" s="11"/>
      <c r="BJ119" s="10"/>
      <c r="BK119" s="10"/>
      <c r="BL119" s="12"/>
      <c r="BM119" s="13"/>
      <c r="BN119" s="10"/>
      <c r="BO119" s="11"/>
      <c r="BP119" s="10"/>
      <c r="BQ119" s="10"/>
      <c r="BR119" s="13"/>
      <c r="BS119" s="12"/>
    </row>
    <row r="120" spans="1:71" ht="63.75" thickBot="1" x14ac:dyDescent="0.3">
      <c r="A120" s="14" t="s">
        <v>33</v>
      </c>
      <c r="B120" s="15" t="s">
        <v>141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8" t="s">
        <v>34</v>
      </c>
      <c r="R120" s="15"/>
      <c r="S120" s="9"/>
      <c r="T120" s="10">
        <v>4422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6">
        <v>3971.5</v>
      </c>
      <c r="AM120" s="10"/>
      <c r="AN120" s="10"/>
      <c r="AO120" s="10"/>
      <c r="AP120" s="10"/>
      <c r="AQ120" s="10"/>
      <c r="AR120" s="11"/>
      <c r="AS120" s="10"/>
      <c r="AT120" s="10"/>
      <c r="AU120" s="12"/>
      <c r="AV120" s="13"/>
      <c r="AW120" s="10"/>
      <c r="AX120" s="11"/>
      <c r="AY120" s="10"/>
      <c r="AZ120" s="10"/>
      <c r="BA120" s="12"/>
      <c r="BB120" s="13"/>
      <c r="BC120" s="16">
        <v>4029.5</v>
      </c>
      <c r="BD120" s="11"/>
      <c r="BE120" s="10"/>
      <c r="BF120" s="10"/>
      <c r="BG120" s="13"/>
      <c r="BH120" s="10"/>
      <c r="BI120" s="11"/>
      <c r="BJ120" s="10"/>
      <c r="BK120" s="10"/>
      <c r="BL120" s="12"/>
      <c r="BM120" s="13"/>
      <c r="BN120" s="10"/>
      <c r="BO120" s="11"/>
      <c r="BP120" s="10"/>
      <c r="BQ120" s="10"/>
      <c r="BR120" s="13"/>
      <c r="BS120" s="12"/>
    </row>
    <row r="121" spans="1:71" ht="32.25" thickBot="1" x14ac:dyDescent="0.3">
      <c r="A121" s="14" t="s">
        <v>142</v>
      </c>
      <c r="B121" s="15" t="s">
        <v>141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8" t="s">
        <v>143</v>
      </c>
      <c r="R121" s="15"/>
      <c r="S121" s="9"/>
      <c r="T121" s="10">
        <v>4422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6">
        <v>3971.5</v>
      </c>
      <c r="AM121" s="10"/>
      <c r="AN121" s="10"/>
      <c r="AO121" s="10"/>
      <c r="AP121" s="10"/>
      <c r="AQ121" s="10"/>
      <c r="AR121" s="11"/>
      <c r="AS121" s="10"/>
      <c r="AT121" s="10"/>
      <c r="AU121" s="12"/>
      <c r="AV121" s="13"/>
      <c r="AW121" s="10"/>
      <c r="AX121" s="11"/>
      <c r="AY121" s="10"/>
      <c r="AZ121" s="10"/>
      <c r="BA121" s="12"/>
      <c r="BB121" s="13"/>
      <c r="BC121" s="16">
        <v>4029.5</v>
      </c>
      <c r="BD121" s="11"/>
      <c r="BE121" s="10"/>
      <c r="BF121" s="10"/>
      <c r="BG121" s="13"/>
      <c r="BH121" s="10"/>
      <c r="BI121" s="11"/>
      <c r="BJ121" s="10"/>
      <c r="BK121" s="10"/>
      <c r="BL121" s="12"/>
      <c r="BM121" s="13"/>
      <c r="BN121" s="10"/>
      <c r="BO121" s="11"/>
      <c r="BP121" s="10"/>
      <c r="BQ121" s="10"/>
      <c r="BR121" s="13"/>
      <c r="BS121" s="12"/>
    </row>
    <row r="122" spans="1:71" ht="48" thickBot="1" x14ac:dyDescent="0.3">
      <c r="A122" s="14" t="s">
        <v>144</v>
      </c>
      <c r="B122" s="15" t="s">
        <v>141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8" t="s">
        <v>143</v>
      </c>
      <c r="R122" s="15" t="s">
        <v>145</v>
      </c>
      <c r="S122" s="9"/>
      <c r="T122" s="10">
        <v>4422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6">
        <v>3971.5</v>
      </c>
      <c r="AM122" s="10"/>
      <c r="AN122" s="10"/>
      <c r="AO122" s="10"/>
      <c r="AP122" s="10"/>
      <c r="AQ122" s="10"/>
      <c r="AR122" s="11"/>
      <c r="AS122" s="10"/>
      <c r="AT122" s="10"/>
      <c r="AU122" s="12"/>
      <c r="AV122" s="13"/>
      <c r="AW122" s="10"/>
      <c r="AX122" s="11"/>
      <c r="AY122" s="10"/>
      <c r="AZ122" s="10"/>
      <c r="BA122" s="12"/>
      <c r="BB122" s="13"/>
      <c r="BC122" s="16">
        <v>4029.5</v>
      </c>
      <c r="BD122" s="11"/>
      <c r="BE122" s="10"/>
      <c r="BF122" s="10"/>
      <c r="BG122" s="13"/>
      <c r="BH122" s="10"/>
      <c r="BI122" s="11"/>
      <c r="BJ122" s="10"/>
      <c r="BK122" s="10"/>
      <c r="BL122" s="12"/>
      <c r="BM122" s="13"/>
      <c r="BN122" s="10"/>
      <c r="BO122" s="11"/>
      <c r="BP122" s="10"/>
      <c r="BQ122" s="10"/>
      <c r="BR122" s="13"/>
      <c r="BS122" s="12"/>
    </row>
    <row r="123" spans="1:71" ht="32.25" thickBot="1" x14ac:dyDescent="0.3">
      <c r="A123" s="14" t="s">
        <v>39</v>
      </c>
      <c r="B123" s="15" t="s">
        <v>141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8" t="s">
        <v>40</v>
      </c>
      <c r="R123" s="15"/>
      <c r="S123" s="9"/>
      <c r="T123" s="10">
        <v>1745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6">
        <v>1495</v>
      </c>
      <c r="AM123" s="10"/>
      <c r="AN123" s="10"/>
      <c r="AO123" s="10"/>
      <c r="AP123" s="10"/>
      <c r="AQ123" s="10"/>
      <c r="AR123" s="11"/>
      <c r="AS123" s="10"/>
      <c r="AT123" s="10"/>
      <c r="AU123" s="12"/>
      <c r="AV123" s="13"/>
      <c r="AW123" s="10"/>
      <c r="AX123" s="11"/>
      <c r="AY123" s="10"/>
      <c r="AZ123" s="10"/>
      <c r="BA123" s="12"/>
      <c r="BB123" s="13"/>
      <c r="BC123" s="16">
        <v>1295</v>
      </c>
      <c r="BD123" s="11"/>
      <c r="BE123" s="10"/>
      <c r="BF123" s="10"/>
      <c r="BG123" s="13"/>
      <c r="BH123" s="10"/>
      <c r="BI123" s="11"/>
      <c r="BJ123" s="10"/>
      <c r="BK123" s="10"/>
      <c r="BL123" s="12"/>
      <c r="BM123" s="13"/>
      <c r="BN123" s="10"/>
      <c r="BO123" s="11"/>
      <c r="BP123" s="10"/>
      <c r="BQ123" s="10"/>
      <c r="BR123" s="13"/>
      <c r="BS123" s="12"/>
    </row>
    <row r="124" spans="1:71" ht="32.25" thickBot="1" x14ac:dyDescent="0.3">
      <c r="A124" s="14" t="s">
        <v>41</v>
      </c>
      <c r="B124" s="15" t="s">
        <v>141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8" t="s">
        <v>42</v>
      </c>
      <c r="R124" s="15"/>
      <c r="S124" s="9"/>
      <c r="T124" s="10">
        <v>1745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6">
        <v>1495</v>
      </c>
      <c r="AM124" s="10"/>
      <c r="AN124" s="10"/>
      <c r="AO124" s="10"/>
      <c r="AP124" s="10"/>
      <c r="AQ124" s="10"/>
      <c r="AR124" s="11"/>
      <c r="AS124" s="10"/>
      <c r="AT124" s="10"/>
      <c r="AU124" s="12"/>
      <c r="AV124" s="13"/>
      <c r="AW124" s="10"/>
      <c r="AX124" s="11"/>
      <c r="AY124" s="10"/>
      <c r="AZ124" s="10"/>
      <c r="BA124" s="12"/>
      <c r="BB124" s="13"/>
      <c r="BC124" s="16">
        <v>1295</v>
      </c>
      <c r="BD124" s="11"/>
      <c r="BE124" s="10"/>
      <c r="BF124" s="10"/>
      <c r="BG124" s="13"/>
      <c r="BH124" s="10"/>
      <c r="BI124" s="11"/>
      <c r="BJ124" s="10"/>
      <c r="BK124" s="10"/>
      <c r="BL124" s="12"/>
      <c r="BM124" s="13"/>
      <c r="BN124" s="10"/>
      <c r="BO124" s="11"/>
      <c r="BP124" s="10"/>
      <c r="BQ124" s="10"/>
      <c r="BR124" s="13"/>
      <c r="BS124" s="12"/>
    </row>
    <row r="125" spans="1:71" ht="48" thickBot="1" x14ac:dyDescent="0.3">
      <c r="A125" s="14" t="s">
        <v>144</v>
      </c>
      <c r="B125" s="15" t="s">
        <v>141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8" t="s">
        <v>42</v>
      </c>
      <c r="R125" s="15" t="s">
        <v>145</v>
      </c>
      <c r="S125" s="9"/>
      <c r="T125" s="10">
        <v>1745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6">
        <v>1495</v>
      </c>
      <c r="AM125" s="10"/>
      <c r="AN125" s="10"/>
      <c r="AO125" s="10"/>
      <c r="AP125" s="10"/>
      <c r="AQ125" s="10"/>
      <c r="AR125" s="11"/>
      <c r="AS125" s="10"/>
      <c r="AT125" s="10"/>
      <c r="AU125" s="12"/>
      <c r="AV125" s="13"/>
      <c r="AW125" s="10"/>
      <c r="AX125" s="11"/>
      <c r="AY125" s="10"/>
      <c r="AZ125" s="10"/>
      <c r="BA125" s="12"/>
      <c r="BB125" s="13"/>
      <c r="BC125" s="16">
        <v>1295</v>
      </c>
      <c r="BD125" s="11"/>
      <c r="BE125" s="10"/>
      <c r="BF125" s="10"/>
      <c r="BG125" s="13"/>
      <c r="BH125" s="10"/>
      <c r="BI125" s="11"/>
      <c r="BJ125" s="10"/>
      <c r="BK125" s="10"/>
      <c r="BL125" s="12"/>
      <c r="BM125" s="13"/>
      <c r="BN125" s="10"/>
      <c r="BO125" s="11"/>
      <c r="BP125" s="10"/>
      <c r="BQ125" s="10"/>
      <c r="BR125" s="13"/>
      <c r="BS125" s="12"/>
    </row>
    <row r="126" spans="1:71" ht="16.5" thickBot="1" x14ac:dyDescent="0.3">
      <c r="A126" s="14" t="s">
        <v>43</v>
      </c>
      <c r="B126" s="15" t="s">
        <v>141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8" t="s">
        <v>44</v>
      </c>
      <c r="R126" s="15"/>
      <c r="S126" s="9"/>
      <c r="T126" s="10">
        <v>21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6">
        <v>21</v>
      </c>
      <c r="AM126" s="10"/>
      <c r="AN126" s="10"/>
      <c r="AO126" s="10"/>
      <c r="AP126" s="10"/>
      <c r="AQ126" s="10"/>
      <c r="AR126" s="11"/>
      <c r="AS126" s="10"/>
      <c r="AT126" s="10"/>
      <c r="AU126" s="12"/>
      <c r="AV126" s="13"/>
      <c r="AW126" s="10"/>
      <c r="AX126" s="11"/>
      <c r="AY126" s="10"/>
      <c r="AZ126" s="10"/>
      <c r="BA126" s="12"/>
      <c r="BB126" s="13"/>
      <c r="BC126" s="16">
        <v>21</v>
      </c>
      <c r="BD126" s="11"/>
      <c r="BE126" s="10"/>
      <c r="BF126" s="10"/>
      <c r="BG126" s="13"/>
      <c r="BH126" s="10"/>
      <c r="BI126" s="11"/>
      <c r="BJ126" s="10"/>
      <c r="BK126" s="10"/>
      <c r="BL126" s="12"/>
      <c r="BM126" s="13"/>
      <c r="BN126" s="10"/>
      <c r="BO126" s="11"/>
      <c r="BP126" s="10"/>
      <c r="BQ126" s="10"/>
      <c r="BR126" s="13"/>
      <c r="BS126" s="12"/>
    </row>
    <row r="127" spans="1:71" ht="16.5" thickBot="1" x14ac:dyDescent="0.3">
      <c r="A127" s="14" t="s">
        <v>47</v>
      </c>
      <c r="B127" s="15" t="s">
        <v>141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8" t="s">
        <v>48</v>
      </c>
      <c r="R127" s="15"/>
      <c r="S127" s="9"/>
      <c r="T127" s="10">
        <v>21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6">
        <v>21</v>
      </c>
      <c r="AM127" s="10"/>
      <c r="AN127" s="10"/>
      <c r="AO127" s="10"/>
      <c r="AP127" s="10"/>
      <c r="AQ127" s="10"/>
      <c r="AR127" s="11"/>
      <c r="AS127" s="10"/>
      <c r="AT127" s="10"/>
      <c r="AU127" s="12"/>
      <c r="AV127" s="13"/>
      <c r="AW127" s="10"/>
      <c r="AX127" s="11"/>
      <c r="AY127" s="10"/>
      <c r="AZ127" s="10"/>
      <c r="BA127" s="12"/>
      <c r="BB127" s="13"/>
      <c r="BC127" s="16">
        <v>21</v>
      </c>
      <c r="BD127" s="11"/>
      <c r="BE127" s="10"/>
      <c r="BF127" s="10"/>
      <c r="BG127" s="13"/>
      <c r="BH127" s="10"/>
      <c r="BI127" s="11"/>
      <c r="BJ127" s="10"/>
      <c r="BK127" s="10"/>
      <c r="BL127" s="12"/>
      <c r="BM127" s="13"/>
      <c r="BN127" s="10"/>
      <c r="BO127" s="11"/>
      <c r="BP127" s="10"/>
      <c r="BQ127" s="10"/>
      <c r="BR127" s="13"/>
      <c r="BS127" s="12"/>
    </row>
    <row r="128" spans="1:71" ht="48" thickBot="1" x14ac:dyDescent="0.3">
      <c r="A128" s="14" t="s">
        <v>144</v>
      </c>
      <c r="B128" s="15" t="s">
        <v>141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8" t="s">
        <v>48</v>
      </c>
      <c r="R128" s="15" t="s">
        <v>145</v>
      </c>
      <c r="S128" s="9"/>
      <c r="T128" s="10">
        <v>21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6">
        <v>21</v>
      </c>
      <c r="AM128" s="10"/>
      <c r="AN128" s="10"/>
      <c r="AO128" s="10"/>
      <c r="AP128" s="10"/>
      <c r="AQ128" s="10"/>
      <c r="AR128" s="11"/>
      <c r="AS128" s="10"/>
      <c r="AT128" s="10"/>
      <c r="AU128" s="12"/>
      <c r="AV128" s="13"/>
      <c r="AW128" s="10"/>
      <c r="AX128" s="11"/>
      <c r="AY128" s="10"/>
      <c r="AZ128" s="10"/>
      <c r="BA128" s="12"/>
      <c r="BB128" s="13"/>
      <c r="BC128" s="16">
        <v>21</v>
      </c>
      <c r="BD128" s="11"/>
      <c r="BE128" s="10"/>
      <c r="BF128" s="10"/>
      <c r="BG128" s="13"/>
      <c r="BH128" s="10"/>
      <c r="BI128" s="11"/>
      <c r="BJ128" s="10"/>
      <c r="BK128" s="10"/>
      <c r="BL128" s="12"/>
      <c r="BM128" s="13"/>
      <c r="BN128" s="10"/>
      <c r="BO128" s="11"/>
      <c r="BP128" s="10"/>
      <c r="BQ128" s="10"/>
      <c r="BR128" s="13"/>
      <c r="BS128" s="12"/>
    </row>
    <row r="129" spans="1:71" ht="16.5" thickBot="1" x14ac:dyDescent="0.3">
      <c r="A129" s="14" t="s">
        <v>146</v>
      </c>
      <c r="B129" s="15" t="s">
        <v>147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8"/>
      <c r="R129" s="15"/>
      <c r="S129" s="9"/>
      <c r="T129" s="10">
        <v>912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6">
        <v>950</v>
      </c>
      <c r="AM129" s="10"/>
      <c r="AN129" s="10"/>
      <c r="AO129" s="10"/>
      <c r="AP129" s="10"/>
      <c r="AQ129" s="10"/>
      <c r="AR129" s="11"/>
      <c r="AS129" s="10"/>
      <c r="AT129" s="10"/>
      <c r="AU129" s="12"/>
      <c r="AV129" s="13"/>
      <c r="AW129" s="10"/>
      <c r="AX129" s="11"/>
      <c r="AY129" s="10"/>
      <c r="AZ129" s="10"/>
      <c r="BA129" s="12"/>
      <c r="BB129" s="13"/>
      <c r="BC129" s="16">
        <v>976</v>
      </c>
      <c r="BD129" s="11"/>
      <c r="BE129" s="10"/>
      <c r="BF129" s="10"/>
      <c r="BG129" s="13"/>
      <c r="BH129" s="10"/>
      <c r="BI129" s="11"/>
      <c r="BJ129" s="10"/>
      <c r="BK129" s="10"/>
      <c r="BL129" s="12"/>
      <c r="BM129" s="13"/>
      <c r="BN129" s="10"/>
      <c r="BO129" s="11"/>
      <c r="BP129" s="10"/>
      <c r="BQ129" s="10"/>
      <c r="BR129" s="13"/>
      <c r="BS129" s="12"/>
    </row>
    <row r="130" spans="1:71" ht="63.75" thickBot="1" x14ac:dyDescent="0.3">
      <c r="A130" s="14" t="s">
        <v>33</v>
      </c>
      <c r="B130" s="15" t="s">
        <v>147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8" t="s">
        <v>34</v>
      </c>
      <c r="R130" s="15"/>
      <c r="S130" s="9"/>
      <c r="T130" s="10">
        <v>912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6">
        <v>950</v>
      </c>
      <c r="AM130" s="10"/>
      <c r="AN130" s="10"/>
      <c r="AO130" s="10"/>
      <c r="AP130" s="10"/>
      <c r="AQ130" s="10"/>
      <c r="AR130" s="11"/>
      <c r="AS130" s="10"/>
      <c r="AT130" s="10"/>
      <c r="AU130" s="12"/>
      <c r="AV130" s="13"/>
      <c r="AW130" s="10"/>
      <c r="AX130" s="11"/>
      <c r="AY130" s="10"/>
      <c r="AZ130" s="10"/>
      <c r="BA130" s="12"/>
      <c r="BB130" s="13"/>
      <c r="BC130" s="16">
        <v>976</v>
      </c>
      <c r="BD130" s="11"/>
      <c r="BE130" s="10"/>
      <c r="BF130" s="10"/>
      <c r="BG130" s="13"/>
      <c r="BH130" s="10"/>
      <c r="BI130" s="11"/>
      <c r="BJ130" s="10"/>
      <c r="BK130" s="10"/>
      <c r="BL130" s="12"/>
      <c r="BM130" s="13"/>
      <c r="BN130" s="10"/>
      <c r="BO130" s="11"/>
      <c r="BP130" s="10"/>
      <c r="BQ130" s="10"/>
      <c r="BR130" s="13"/>
      <c r="BS130" s="12"/>
    </row>
    <row r="131" spans="1:71" ht="32.25" thickBot="1" x14ac:dyDescent="0.3">
      <c r="A131" s="14" t="s">
        <v>142</v>
      </c>
      <c r="B131" s="15" t="s">
        <v>147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8" t="s">
        <v>143</v>
      </c>
      <c r="R131" s="15"/>
      <c r="S131" s="9"/>
      <c r="T131" s="10">
        <v>912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6">
        <v>950</v>
      </c>
      <c r="AM131" s="10"/>
      <c r="AN131" s="10"/>
      <c r="AO131" s="10"/>
      <c r="AP131" s="10"/>
      <c r="AQ131" s="10"/>
      <c r="AR131" s="11"/>
      <c r="AS131" s="10"/>
      <c r="AT131" s="10"/>
      <c r="AU131" s="12"/>
      <c r="AV131" s="13"/>
      <c r="AW131" s="10"/>
      <c r="AX131" s="11"/>
      <c r="AY131" s="10"/>
      <c r="AZ131" s="10"/>
      <c r="BA131" s="12"/>
      <c r="BB131" s="13"/>
      <c r="BC131" s="16">
        <v>976</v>
      </c>
      <c r="BD131" s="11"/>
      <c r="BE131" s="10"/>
      <c r="BF131" s="10"/>
      <c r="BG131" s="13"/>
      <c r="BH131" s="10"/>
      <c r="BI131" s="11"/>
      <c r="BJ131" s="10"/>
      <c r="BK131" s="10"/>
      <c r="BL131" s="12"/>
      <c r="BM131" s="13"/>
      <c r="BN131" s="10"/>
      <c r="BO131" s="11"/>
      <c r="BP131" s="10"/>
      <c r="BQ131" s="10"/>
      <c r="BR131" s="13"/>
      <c r="BS131" s="12"/>
    </row>
    <row r="132" spans="1:71" ht="48" thickBot="1" x14ac:dyDescent="0.3">
      <c r="A132" s="14" t="s">
        <v>144</v>
      </c>
      <c r="B132" s="15" t="s">
        <v>147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8" t="s">
        <v>143</v>
      </c>
      <c r="R132" s="15" t="s">
        <v>145</v>
      </c>
      <c r="S132" s="9"/>
      <c r="T132" s="10">
        <v>912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6">
        <v>950</v>
      </c>
      <c r="AM132" s="10"/>
      <c r="AN132" s="10"/>
      <c r="AO132" s="10"/>
      <c r="AP132" s="10"/>
      <c r="AQ132" s="10"/>
      <c r="AR132" s="11"/>
      <c r="AS132" s="10"/>
      <c r="AT132" s="10"/>
      <c r="AU132" s="12"/>
      <c r="AV132" s="13"/>
      <c r="AW132" s="10"/>
      <c r="AX132" s="11"/>
      <c r="AY132" s="10"/>
      <c r="AZ132" s="10"/>
      <c r="BA132" s="12"/>
      <c r="BB132" s="13"/>
      <c r="BC132" s="16">
        <v>976</v>
      </c>
      <c r="BD132" s="11"/>
      <c r="BE132" s="10"/>
      <c r="BF132" s="10"/>
      <c r="BG132" s="13"/>
      <c r="BH132" s="10"/>
      <c r="BI132" s="11"/>
      <c r="BJ132" s="10"/>
      <c r="BK132" s="10"/>
      <c r="BL132" s="12"/>
      <c r="BM132" s="13"/>
      <c r="BN132" s="10"/>
      <c r="BO132" s="11"/>
      <c r="BP132" s="10"/>
      <c r="BQ132" s="10"/>
      <c r="BR132" s="13"/>
      <c r="BS132" s="12"/>
    </row>
    <row r="133" spans="1:71" ht="16.5" thickBot="1" x14ac:dyDescent="0.3">
      <c r="A133" s="14" t="s">
        <v>148</v>
      </c>
      <c r="B133" s="15" t="s">
        <v>149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8"/>
      <c r="R133" s="15"/>
      <c r="S133" s="9"/>
      <c r="T133" s="10">
        <v>1328.1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6">
        <v>1380</v>
      </c>
      <c r="AM133" s="10"/>
      <c r="AN133" s="10"/>
      <c r="AO133" s="10"/>
      <c r="AP133" s="10"/>
      <c r="AQ133" s="10"/>
      <c r="AR133" s="11"/>
      <c r="AS133" s="10"/>
      <c r="AT133" s="10"/>
      <c r="AU133" s="12"/>
      <c r="AV133" s="13"/>
      <c r="AW133" s="10"/>
      <c r="AX133" s="11"/>
      <c r="AY133" s="10"/>
      <c r="AZ133" s="10"/>
      <c r="BA133" s="12"/>
      <c r="BB133" s="13"/>
      <c r="BC133" s="16">
        <v>1430</v>
      </c>
      <c r="BD133" s="11"/>
      <c r="BE133" s="10"/>
      <c r="BF133" s="10"/>
      <c r="BG133" s="13"/>
      <c r="BH133" s="10"/>
      <c r="BI133" s="11"/>
      <c r="BJ133" s="10"/>
      <c r="BK133" s="10"/>
      <c r="BL133" s="12"/>
      <c r="BM133" s="13"/>
      <c r="BN133" s="10"/>
      <c r="BO133" s="11"/>
      <c r="BP133" s="10"/>
      <c r="BQ133" s="10"/>
      <c r="BR133" s="13"/>
      <c r="BS133" s="12"/>
    </row>
    <row r="134" spans="1:71" ht="63.75" thickBot="1" x14ac:dyDescent="0.3">
      <c r="A134" s="14" t="s">
        <v>33</v>
      </c>
      <c r="B134" s="15" t="s">
        <v>149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8" t="s">
        <v>34</v>
      </c>
      <c r="R134" s="15"/>
      <c r="S134" s="9"/>
      <c r="T134" s="10">
        <v>1328.1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6">
        <v>1380</v>
      </c>
      <c r="AM134" s="10"/>
      <c r="AN134" s="10"/>
      <c r="AO134" s="10"/>
      <c r="AP134" s="10"/>
      <c r="AQ134" s="10"/>
      <c r="AR134" s="11"/>
      <c r="AS134" s="10"/>
      <c r="AT134" s="10"/>
      <c r="AU134" s="12"/>
      <c r="AV134" s="13"/>
      <c r="AW134" s="10"/>
      <c r="AX134" s="11"/>
      <c r="AY134" s="10"/>
      <c r="AZ134" s="10"/>
      <c r="BA134" s="12"/>
      <c r="BB134" s="13"/>
      <c r="BC134" s="16">
        <v>1430</v>
      </c>
      <c r="BD134" s="11"/>
      <c r="BE134" s="10"/>
      <c r="BF134" s="10"/>
      <c r="BG134" s="13"/>
      <c r="BH134" s="10"/>
      <c r="BI134" s="11"/>
      <c r="BJ134" s="10"/>
      <c r="BK134" s="10"/>
      <c r="BL134" s="12"/>
      <c r="BM134" s="13"/>
      <c r="BN134" s="10"/>
      <c r="BO134" s="11"/>
      <c r="BP134" s="10"/>
      <c r="BQ134" s="10"/>
      <c r="BR134" s="13"/>
      <c r="BS134" s="12"/>
    </row>
    <row r="135" spans="1:71" ht="32.25" thickBot="1" x14ac:dyDescent="0.3">
      <c r="A135" s="14" t="s">
        <v>142</v>
      </c>
      <c r="B135" s="15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8" t="s">
        <v>143</v>
      </c>
      <c r="R135" s="15"/>
      <c r="S135" s="9"/>
      <c r="T135" s="10">
        <v>1328.1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6">
        <v>1380</v>
      </c>
      <c r="AM135" s="10"/>
      <c r="AN135" s="10"/>
      <c r="AO135" s="10"/>
      <c r="AP135" s="10"/>
      <c r="AQ135" s="10"/>
      <c r="AR135" s="11"/>
      <c r="AS135" s="10"/>
      <c r="AT135" s="10"/>
      <c r="AU135" s="12"/>
      <c r="AV135" s="13"/>
      <c r="AW135" s="10"/>
      <c r="AX135" s="11"/>
      <c r="AY135" s="10"/>
      <c r="AZ135" s="10"/>
      <c r="BA135" s="12"/>
      <c r="BB135" s="13"/>
      <c r="BC135" s="16">
        <v>1430</v>
      </c>
      <c r="BD135" s="11"/>
      <c r="BE135" s="10"/>
      <c r="BF135" s="10"/>
      <c r="BG135" s="13"/>
      <c r="BH135" s="10"/>
      <c r="BI135" s="11"/>
      <c r="BJ135" s="10"/>
      <c r="BK135" s="10"/>
      <c r="BL135" s="12"/>
      <c r="BM135" s="13"/>
      <c r="BN135" s="10"/>
      <c r="BO135" s="11"/>
      <c r="BP135" s="10"/>
      <c r="BQ135" s="10"/>
      <c r="BR135" s="13"/>
      <c r="BS135" s="12"/>
    </row>
    <row r="136" spans="1:71" ht="48" thickBot="1" x14ac:dyDescent="0.3">
      <c r="A136" s="14" t="s">
        <v>144</v>
      </c>
      <c r="B136" s="15" t="s">
        <v>149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8" t="s">
        <v>143</v>
      </c>
      <c r="R136" s="15" t="s">
        <v>145</v>
      </c>
      <c r="S136" s="9"/>
      <c r="T136" s="10">
        <v>1328.1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6">
        <v>1380</v>
      </c>
      <c r="AM136" s="10"/>
      <c r="AN136" s="10"/>
      <c r="AO136" s="10"/>
      <c r="AP136" s="10"/>
      <c r="AQ136" s="10"/>
      <c r="AR136" s="11"/>
      <c r="AS136" s="10"/>
      <c r="AT136" s="10"/>
      <c r="AU136" s="12"/>
      <c r="AV136" s="13"/>
      <c r="AW136" s="10"/>
      <c r="AX136" s="11"/>
      <c r="AY136" s="10"/>
      <c r="AZ136" s="10"/>
      <c r="BA136" s="12"/>
      <c r="BB136" s="13"/>
      <c r="BC136" s="16">
        <v>1430</v>
      </c>
      <c r="BD136" s="11"/>
      <c r="BE136" s="10"/>
      <c r="BF136" s="10"/>
      <c r="BG136" s="13"/>
      <c r="BH136" s="10"/>
      <c r="BI136" s="11"/>
      <c r="BJ136" s="10"/>
      <c r="BK136" s="10"/>
      <c r="BL136" s="12"/>
      <c r="BM136" s="13"/>
      <c r="BN136" s="10"/>
      <c r="BO136" s="11"/>
      <c r="BP136" s="10"/>
      <c r="BQ136" s="10"/>
      <c r="BR136" s="13"/>
      <c r="BS136" s="12"/>
    </row>
    <row r="137" spans="1:71" ht="32.25" thickBot="1" x14ac:dyDescent="0.3">
      <c r="A137" s="14" t="s">
        <v>166</v>
      </c>
      <c r="B137" s="15" t="s">
        <v>167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8"/>
      <c r="R137" s="15"/>
      <c r="S137" s="9"/>
      <c r="T137" s="10">
        <v>3.5</v>
      </c>
      <c r="U137" s="10"/>
      <c r="V137" s="10">
        <v>3.5</v>
      </c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6">
        <v>3.5</v>
      </c>
      <c r="AM137" s="10"/>
      <c r="AN137" s="10">
        <v>3.5</v>
      </c>
      <c r="AO137" s="10"/>
      <c r="AP137" s="10"/>
      <c r="AQ137" s="10"/>
      <c r="AR137" s="11"/>
      <c r="AS137" s="10"/>
      <c r="AT137" s="10"/>
      <c r="AU137" s="12"/>
      <c r="AV137" s="13"/>
      <c r="AW137" s="10"/>
      <c r="AX137" s="11"/>
      <c r="AY137" s="10"/>
      <c r="AZ137" s="10"/>
      <c r="BA137" s="12"/>
      <c r="BB137" s="13"/>
      <c r="BC137" s="16">
        <v>3.5</v>
      </c>
      <c r="BD137" s="11"/>
      <c r="BE137" s="10">
        <v>3.5</v>
      </c>
      <c r="BF137" s="10"/>
      <c r="BG137" s="13"/>
      <c r="BH137" s="10"/>
      <c r="BI137" s="11"/>
      <c r="BJ137" s="10"/>
      <c r="BK137" s="10"/>
      <c r="BL137" s="12"/>
      <c r="BM137" s="13"/>
      <c r="BN137" s="10"/>
      <c r="BO137" s="11"/>
      <c r="BP137" s="10"/>
      <c r="BQ137" s="10"/>
      <c r="BR137" s="13"/>
      <c r="BS137" s="12"/>
    </row>
    <row r="138" spans="1:71" ht="32.25" thickBot="1" x14ac:dyDescent="0.3">
      <c r="A138" s="14" t="s">
        <v>39</v>
      </c>
      <c r="B138" s="15" t="s">
        <v>167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8" t="s">
        <v>40</v>
      </c>
      <c r="R138" s="15"/>
      <c r="S138" s="9"/>
      <c r="T138" s="10">
        <v>3.5</v>
      </c>
      <c r="U138" s="10"/>
      <c r="V138" s="10">
        <v>3.5</v>
      </c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6">
        <v>3.5</v>
      </c>
      <c r="AM138" s="10"/>
      <c r="AN138" s="10">
        <v>3.5</v>
      </c>
      <c r="AO138" s="10"/>
      <c r="AP138" s="10"/>
      <c r="AQ138" s="10"/>
      <c r="AR138" s="11"/>
      <c r="AS138" s="10"/>
      <c r="AT138" s="10"/>
      <c r="AU138" s="12"/>
      <c r="AV138" s="13"/>
      <c r="AW138" s="10"/>
      <c r="AX138" s="11"/>
      <c r="AY138" s="10"/>
      <c r="AZ138" s="10"/>
      <c r="BA138" s="12"/>
      <c r="BB138" s="13"/>
      <c r="BC138" s="16">
        <v>3.5</v>
      </c>
      <c r="BD138" s="11"/>
      <c r="BE138" s="10">
        <v>3.5</v>
      </c>
      <c r="BF138" s="10"/>
      <c r="BG138" s="13"/>
      <c r="BH138" s="10"/>
      <c r="BI138" s="11"/>
      <c r="BJ138" s="10"/>
      <c r="BK138" s="10"/>
      <c r="BL138" s="12"/>
      <c r="BM138" s="13"/>
      <c r="BN138" s="10"/>
      <c r="BO138" s="11"/>
      <c r="BP138" s="10"/>
      <c r="BQ138" s="10"/>
      <c r="BR138" s="13"/>
      <c r="BS138" s="12"/>
    </row>
    <row r="139" spans="1:71" ht="32.25" thickBot="1" x14ac:dyDescent="0.3">
      <c r="A139" s="14" t="s">
        <v>41</v>
      </c>
      <c r="B139" s="15" t="s">
        <v>167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8" t="s">
        <v>42</v>
      </c>
      <c r="R139" s="15"/>
      <c r="S139" s="9"/>
      <c r="T139" s="10">
        <v>3.5</v>
      </c>
      <c r="U139" s="10"/>
      <c r="V139" s="10">
        <v>3.5</v>
      </c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6">
        <v>3.5</v>
      </c>
      <c r="AM139" s="10"/>
      <c r="AN139" s="10">
        <v>3.5</v>
      </c>
      <c r="AO139" s="10"/>
      <c r="AP139" s="10"/>
      <c r="AQ139" s="10"/>
      <c r="AR139" s="11"/>
      <c r="AS139" s="10"/>
      <c r="AT139" s="10"/>
      <c r="AU139" s="12"/>
      <c r="AV139" s="13"/>
      <c r="AW139" s="10"/>
      <c r="AX139" s="11"/>
      <c r="AY139" s="10"/>
      <c r="AZ139" s="10"/>
      <c r="BA139" s="12"/>
      <c r="BB139" s="13"/>
      <c r="BC139" s="16">
        <v>3.5</v>
      </c>
      <c r="BD139" s="11"/>
      <c r="BE139" s="10">
        <v>3.5</v>
      </c>
      <c r="BF139" s="10"/>
      <c r="BG139" s="13"/>
      <c r="BH139" s="10"/>
      <c r="BI139" s="11"/>
      <c r="BJ139" s="10"/>
      <c r="BK139" s="10"/>
      <c r="BL139" s="12"/>
      <c r="BM139" s="13"/>
      <c r="BN139" s="10"/>
      <c r="BO139" s="11"/>
      <c r="BP139" s="10"/>
      <c r="BQ139" s="10"/>
      <c r="BR139" s="13"/>
      <c r="BS139" s="12"/>
    </row>
    <row r="140" spans="1:71" ht="16.5" thickBot="1" x14ac:dyDescent="0.3">
      <c r="A140" s="14" t="s">
        <v>168</v>
      </c>
      <c r="B140" s="15" t="s">
        <v>167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8" t="s">
        <v>42</v>
      </c>
      <c r="R140" s="15" t="s">
        <v>169</v>
      </c>
      <c r="S140" s="9"/>
      <c r="T140" s="10">
        <v>3.5</v>
      </c>
      <c r="U140" s="10"/>
      <c r="V140" s="10">
        <v>3.5</v>
      </c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6">
        <v>3.5</v>
      </c>
      <c r="AM140" s="10"/>
      <c r="AN140" s="10">
        <v>3.5</v>
      </c>
      <c r="AO140" s="10"/>
      <c r="AP140" s="10"/>
      <c r="AQ140" s="10"/>
      <c r="AR140" s="11"/>
      <c r="AS140" s="10"/>
      <c r="AT140" s="10"/>
      <c r="AU140" s="12"/>
      <c r="AV140" s="13"/>
      <c r="AW140" s="10"/>
      <c r="AX140" s="11"/>
      <c r="AY140" s="10"/>
      <c r="AZ140" s="10"/>
      <c r="BA140" s="12"/>
      <c r="BB140" s="13"/>
      <c r="BC140" s="16">
        <v>3.5</v>
      </c>
      <c r="BD140" s="11"/>
      <c r="BE140" s="10">
        <v>3.5</v>
      </c>
      <c r="BF140" s="10"/>
      <c r="BG140" s="13"/>
      <c r="BH140" s="10"/>
      <c r="BI140" s="11"/>
      <c r="BJ140" s="10"/>
      <c r="BK140" s="10"/>
      <c r="BL140" s="12"/>
      <c r="BM140" s="13"/>
      <c r="BN140" s="10"/>
      <c r="BO140" s="11"/>
      <c r="BP140" s="10"/>
      <c r="BQ140" s="10"/>
      <c r="BR140" s="13"/>
      <c r="BS140" s="12"/>
    </row>
    <row r="141" spans="1:71" ht="32.25" thickBot="1" x14ac:dyDescent="0.3">
      <c r="A141" s="14" t="s">
        <v>170</v>
      </c>
      <c r="B141" s="15" t="s">
        <v>171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8"/>
      <c r="R141" s="15"/>
      <c r="S141" s="9"/>
      <c r="T141" s="10">
        <v>2313.9</v>
      </c>
      <c r="U141" s="10">
        <v>183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6">
        <v>1549.3</v>
      </c>
      <c r="AM141" s="10">
        <v>199.9</v>
      </c>
      <c r="AN141" s="10"/>
      <c r="AO141" s="10"/>
      <c r="AP141" s="10"/>
      <c r="AQ141" s="10"/>
      <c r="AR141" s="11"/>
      <c r="AS141" s="10"/>
      <c r="AT141" s="10"/>
      <c r="AU141" s="12"/>
      <c r="AV141" s="13"/>
      <c r="AW141" s="10"/>
      <c r="AX141" s="11"/>
      <c r="AY141" s="10"/>
      <c r="AZ141" s="10"/>
      <c r="BA141" s="12"/>
      <c r="BB141" s="13"/>
      <c r="BC141" s="16">
        <v>1566.7</v>
      </c>
      <c r="BD141" s="11">
        <v>217.2</v>
      </c>
      <c r="BE141" s="10"/>
      <c r="BF141" s="10"/>
      <c r="BG141" s="13"/>
      <c r="BH141" s="10"/>
      <c r="BI141" s="11"/>
      <c r="BJ141" s="10"/>
      <c r="BK141" s="10"/>
      <c r="BL141" s="12"/>
      <c r="BM141" s="13"/>
      <c r="BN141" s="10"/>
      <c r="BO141" s="11"/>
      <c r="BP141" s="10"/>
      <c r="BQ141" s="10"/>
      <c r="BR141" s="13"/>
      <c r="BS141" s="12"/>
    </row>
    <row r="142" spans="1:71" ht="16.5" thickBot="1" x14ac:dyDescent="0.3">
      <c r="A142" s="14" t="s">
        <v>138</v>
      </c>
      <c r="B142" s="15" t="s">
        <v>172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8"/>
      <c r="R142" s="15"/>
      <c r="S142" s="9"/>
      <c r="T142" s="10">
        <v>2313.9</v>
      </c>
      <c r="U142" s="10">
        <v>183</v>
      </c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6">
        <v>1549.3</v>
      </c>
      <c r="AM142" s="10">
        <v>199.9</v>
      </c>
      <c r="AN142" s="10"/>
      <c r="AO142" s="10"/>
      <c r="AP142" s="10"/>
      <c r="AQ142" s="10"/>
      <c r="AR142" s="11"/>
      <c r="AS142" s="10"/>
      <c r="AT142" s="10"/>
      <c r="AU142" s="12"/>
      <c r="AV142" s="13"/>
      <c r="AW142" s="10"/>
      <c r="AX142" s="11"/>
      <c r="AY142" s="10"/>
      <c r="AZ142" s="10"/>
      <c r="BA142" s="12"/>
      <c r="BB142" s="13"/>
      <c r="BC142" s="16">
        <v>1566.7</v>
      </c>
      <c r="BD142" s="11">
        <v>217.2</v>
      </c>
      <c r="BE142" s="10"/>
      <c r="BF142" s="10"/>
      <c r="BG142" s="13"/>
      <c r="BH142" s="10"/>
      <c r="BI142" s="11"/>
      <c r="BJ142" s="10"/>
      <c r="BK142" s="10"/>
      <c r="BL142" s="12"/>
      <c r="BM142" s="13"/>
      <c r="BN142" s="10"/>
      <c r="BO142" s="11"/>
      <c r="BP142" s="10"/>
      <c r="BQ142" s="10"/>
      <c r="BR142" s="13"/>
      <c r="BS142" s="12"/>
    </row>
    <row r="143" spans="1:71" ht="16.5" thickBot="1" x14ac:dyDescent="0.3">
      <c r="A143" s="14" t="s">
        <v>173</v>
      </c>
      <c r="B143" s="15" t="s">
        <v>174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8"/>
      <c r="R143" s="15"/>
      <c r="S143" s="9"/>
      <c r="T143" s="10">
        <v>80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6">
        <v>80</v>
      </c>
      <c r="AM143" s="10"/>
      <c r="AN143" s="10"/>
      <c r="AO143" s="10"/>
      <c r="AP143" s="10"/>
      <c r="AQ143" s="10"/>
      <c r="AR143" s="11"/>
      <c r="AS143" s="10"/>
      <c r="AT143" s="10"/>
      <c r="AU143" s="12"/>
      <c r="AV143" s="13"/>
      <c r="AW143" s="10"/>
      <c r="AX143" s="11"/>
      <c r="AY143" s="10"/>
      <c r="AZ143" s="10"/>
      <c r="BA143" s="12"/>
      <c r="BB143" s="13"/>
      <c r="BC143" s="16">
        <v>80</v>
      </c>
      <c r="BD143" s="11"/>
      <c r="BE143" s="10"/>
      <c r="BF143" s="10"/>
      <c r="BG143" s="13"/>
      <c r="BH143" s="10"/>
      <c r="BI143" s="11"/>
      <c r="BJ143" s="10"/>
      <c r="BK143" s="10"/>
      <c r="BL143" s="12"/>
      <c r="BM143" s="13"/>
      <c r="BN143" s="10"/>
      <c r="BO143" s="11"/>
      <c r="BP143" s="10"/>
      <c r="BQ143" s="10"/>
      <c r="BR143" s="13"/>
      <c r="BS143" s="12"/>
    </row>
    <row r="144" spans="1:71" ht="16.5" thickBot="1" x14ac:dyDescent="0.3">
      <c r="A144" s="14" t="s">
        <v>43</v>
      </c>
      <c r="B144" s="15" t="s">
        <v>174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 t="s">
        <v>44</v>
      </c>
      <c r="R144" s="15"/>
      <c r="S144" s="9"/>
      <c r="T144" s="10">
        <v>80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6">
        <v>80</v>
      </c>
      <c r="AM144" s="10"/>
      <c r="AN144" s="10"/>
      <c r="AO144" s="10"/>
      <c r="AP144" s="10"/>
      <c r="AQ144" s="10"/>
      <c r="AR144" s="11"/>
      <c r="AS144" s="10"/>
      <c r="AT144" s="10"/>
      <c r="AU144" s="12"/>
      <c r="AV144" s="13"/>
      <c r="AW144" s="10"/>
      <c r="AX144" s="11"/>
      <c r="AY144" s="10"/>
      <c r="AZ144" s="10"/>
      <c r="BA144" s="12"/>
      <c r="BB144" s="13"/>
      <c r="BC144" s="16">
        <v>80</v>
      </c>
      <c r="BD144" s="11"/>
      <c r="BE144" s="10"/>
      <c r="BF144" s="10"/>
      <c r="BG144" s="13"/>
      <c r="BH144" s="10"/>
      <c r="BI144" s="11"/>
      <c r="BJ144" s="10"/>
      <c r="BK144" s="10"/>
      <c r="BL144" s="12"/>
      <c r="BM144" s="13"/>
      <c r="BN144" s="10"/>
      <c r="BO144" s="11"/>
      <c r="BP144" s="10"/>
      <c r="BQ144" s="10"/>
      <c r="BR144" s="13"/>
      <c r="BS144" s="12"/>
    </row>
    <row r="145" spans="1:71" ht="16.5" thickBot="1" x14ac:dyDescent="0.3">
      <c r="A145" s="14" t="s">
        <v>175</v>
      </c>
      <c r="B145" s="15" t="s">
        <v>174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8" t="s">
        <v>176</v>
      </c>
      <c r="R145" s="15"/>
      <c r="S145" s="9"/>
      <c r="T145" s="10">
        <v>80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6">
        <v>80</v>
      </c>
      <c r="AM145" s="10"/>
      <c r="AN145" s="10"/>
      <c r="AO145" s="10"/>
      <c r="AP145" s="10"/>
      <c r="AQ145" s="10"/>
      <c r="AR145" s="11"/>
      <c r="AS145" s="10"/>
      <c r="AT145" s="10"/>
      <c r="AU145" s="12"/>
      <c r="AV145" s="13"/>
      <c r="AW145" s="10"/>
      <c r="AX145" s="11"/>
      <c r="AY145" s="10"/>
      <c r="AZ145" s="10"/>
      <c r="BA145" s="12"/>
      <c r="BB145" s="13"/>
      <c r="BC145" s="16">
        <v>80</v>
      </c>
      <c r="BD145" s="11"/>
      <c r="BE145" s="10"/>
      <c r="BF145" s="10"/>
      <c r="BG145" s="13"/>
      <c r="BH145" s="10"/>
      <c r="BI145" s="11"/>
      <c r="BJ145" s="10"/>
      <c r="BK145" s="10"/>
      <c r="BL145" s="12"/>
      <c r="BM145" s="13"/>
      <c r="BN145" s="10"/>
      <c r="BO145" s="11"/>
      <c r="BP145" s="10"/>
      <c r="BQ145" s="10"/>
      <c r="BR145" s="13"/>
      <c r="BS145" s="12"/>
    </row>
    <row r="146" spans="1:71" ht="16.5" thickBot="1" x14ac:dyDescent="0.3">
      <c r="A146" s="14" t="s">
        <v>177</v>
      </c>
      <c r="B146" s="15" t="s">
        <v>174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8" t="s">
        <v>176</v>
      </c>
      <c r="R146" s="15" t="s">
        <v>178</v>
      </c>
      <c r="S146" s="9"/>
      <c r="T146" s="10">
        <v>80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6">
        <v>80</v>
      </c>
      <c r="AM146" s="10"/>
      <c r="AN146" s="10"/>
      <c r="AO146" s="10"/>
      <c r="AP146" s="10"/>
      <c r="AQ146" s="10"/>
      <c r="AR146" s="11"/>
      <c r="AS146" s="10"/>
      <c r="AT146" s="10"/>
      <c r="AU146" s="12"/>
      <c r="AV146" s="13"/>
      <c r="AW146" s="10"/>
      <c r="AX146" s="11"/>
      <c r="AY146" s="10"/>
      <c r="AZ146" s="10"/>
      <c r="BA146" s="12"/>
      <c r="BB146" s="13"/>
      <c r="BC146" s="16">
        <v>80</v>
      </c>
      <c r="BD146" s="11"/>
      <c r="BE146" s="10"/>
      <c r="BF146" s="10"/>
      <c r="BG146" s="13"/>
      <c r="BH146" s="10"/>
      <c r="BI146" s="11"/>
      <c r="BJ146" s="10"/>
      <c r="BK146" s="10"/>
      <c r="BL146" s="12"/>
      <c r="BM146" s="13"/>
      <c r="BN146" s="10"/>
      <c r="BO146" s="11"/>
      <c r="BP146" s="10"/>
      <c r="BQ146" s="10"/>
      <c r="BR146" s="13"/>
      <c r="BS146" s="12"/>
    </row>
    <row r="147" spans="1:71" ht="32.25" thickBot="1" x14ac:dyDescent="0.3">
      <c r="A147" s="14" t="s">
        <v>185</v>
      </c>
      <c r="B147" s="15" t="s">
        <v>186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8"/>
      <c r="R147" s="15"/>
      <c r="S147" s="9"/>
      <c r="T147" s="10">
        <v>500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6">
        <v>100</v>
      </c>
      <c r="AM147" s="10"/>
      <c r="AN147" s="10"/>
      <c r="AO147" s="10"/>
      <c r="AP147" s="10"/>
      <c r="AQ147" s="10"/>
      <c r="AR147" s="11"/>
      <c r="AS147" s="10"/>
      <c r="AT147" s="10"/>
      <c r="AU147" s="12"/>
      <c r="AV147" s="13"/>
      <c r="AW147" s="10"/>
      <c r="AX147" s="11"/>
      <c r="AY147" s="10"/>
      <c r="AZ147" s="10"/>
      <c r="BA147" s="12"/>
      <c r="BB147" s="13"/>
      <c r="BC147" s="16">
        <v>100</v>
      </c>
      <c r="BD147" s="11"/>
      <c r="BE147" s="10"/>
      <c r="BF147" s="10"/>
      <c r="BG147" s="13"/>
      <c r="BH147" s="10"/>
      <c r="BI147" s="11"/>
      <c r="BJ147" s="10"/>
      <c r="BK147" s="10"/>
      <c r="BL147" s="12"/>
      <c r="BM147" s="13"/>
      <c r="BN147" s="10"/>
      <c r="BO147" s="11"/>
      <c r="BP147" s="10"/>
      <c r="BQ147" s="10"/>
      <c r="BR147" s="13"/>
      <c r="BS147" s="12"/>
    </row>
    <row r="148" spans="1:71" ht="32.25" thickBot="1" x14ac:dyDescent="0.3">
      <c r="A148" s="14" t="s">
        <v>39</v>
      </c>
      <c r="B148" s="15" t="s">
        <v>186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8" t="s">
        <v>40</v>
      </c>
      <c r="R148" s="15"/>
      <c r="S148" s="9"/>
      <c r="T148" s="10">
        <v>500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6">
        <v>100</v>
      </c>
      <c r="AM148" s="10"/>
      <c r="AN148" s="10"/>
      <c r="AO148" s="10"/>
      <c r="AP148" s="10"/>
      <c r="AQ148" s="10"/>
      <c r="AR148" s="11"/>
      <c r="AS148" s="10"/>
      <c r="AT148" s="10"/>
      <c r="AU148" s="12"/>
      <c r="AV148" s="13"/>
      <c r="AW148" s="10"/>
      <c r="AX148" s="11"/>
      <c r="AY148" s="10"/>
      <c r="AZ148" s="10"/>
      <c r="BA148" s="12"/>
      <c r="BB148" s="13"/>
      <c r="BC148" s="16">
        <v>100</v>
      </c>
      <c r="BD148" s="11"/>
      <c r="BE148" s="10"/>
      <c r="BF148" s="10"/>
      <c r="BG148" s="13"/>
      <c r="BH148" s="10"/>
      <c r="BI148" s="11"/>
      <c r="BJ148" s="10"/>
      <c r="BK148" s="10"/>
      <c r="BL148" s="12"/>
      <c r="BM148" s="13"/>
      <c r="BN148" s="10"/>
      <c r="BO148" s="11"/>
      <c r="BP148" s="10"/>
      <c r="BQ148" s="10"/>
      <c r="BR148" s="13"/>
      <c r="BS148" s="12"/>
    </row>
    <row r="149" spans="1:71" ht="32.25" thickBot="1" x14ac:dyDescent="0.3">
      <c r="A149" s="14" t="s">
        <v>41</v>
      </c>
      <c r="B149" s="15" t="s">
        <v>186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8" t="s">
        <v>42</v>
      </c>
      <c r="R149" s="15"/>
      <c r="S149" s="9"/>
      <c r="T149" s="10">
        <v>500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6">
        <v>100</v>
      </c>
      <c r="AM149" s="10"/>
      <c r="AN149" s="10"/>
      <c r="AO149" s="10"/>
      <c r="AP149" s="10"/>
      <c r="AQ149" s="10"/>
      <c r="AR149" s="11"/>
      <c r="AS149" s="10"/>
      <c r="AT149" s="10"/>
      <c r="AU149" s="12"/>
      <c r="AV149" s="13"/>
      <c r="AW149" s="10"/>
      <c r="AX149" s="11"/>
      <c r="AY149" s="10"/>
      <c r="AZ149" s="10"/>
      <c r="BA149" s="12"/>
      <c r="BB149" s="13"/>
      <c r="BC149" s="16">
        <v>100</v>
      </c>
      <c r="BD149" s="11"/>
      <c r="BE149" s="10"/>
      <c r="BF149" s="10"/>
      <c r="BG149" s="13"/>
      <c r="BH149" s="10"/>
      <c r="BI149" s="11"/>
      <c r="BJ149" s="10"/>
      <c r="BK149" s="10"/>
      <c r="BL149" s="12"/>
      <c r="BM149" s="13"/>
      <c r="BN149" s="10"/>
      <c r="BO149" s="11"/>
      <c r="BP149" s="10"/>
      <c r="BQ149" s="10"/>
      <c r="BR149" s="13"/>
      <c r="BS149" s="12"/>
    </row>
    <row r="150" spans="1:71" ht="16.5" thickBot="1" x14ac:dyDescent="0.3">
      <c r="A150" s="14" t="s">
        <v>168</v>
      </c>
      <c r="B150" s="15" t="s">
        <v>186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8" t="s">
        <v>42</v>
      </c>
      <c r="R150" s="15" t="s">
        <v>169</v>
      </c>
      <c r="S150" s="9"/>
      <c r="T150" s="10">
        <v>500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6">
        <v>100</v>
      </c>
      <c r="AM150" s="10"/>
      <c r="AN150" s="10"/>
      <c r="AO150" s="10"/>
      <c r="AP150" s="10"/>
      <c r="AQ150" s="10"/>
      <c r="AR150" s="11"/>
      <c r="AS150" s="10"/>
      <c r="AT150" s="10"/>
      <c r="AU150" s="12"/>
      <c r="AV150" s="13"/>
      <c r="AW150" s="10"/>
      <c r="AX150" s="11"/>
      <c r="AY150" s="10"/>
      <c r="AZ150" s="10"/>
      <c r="BA150" s="12"/>
      <c r="BB150" s="13"/>
      <c r="BC150" s="16">
        <v>100</v>
      </c>
      <c r="BD150" s="11"/>
      <c r="BE150" s="10"/>
      <c r="BF150" s="10"/>
      <c r="BG150" s="13"/>
      <c r="BH150" s="10"/>
      <c r="BI150" s="11"/>
      <c r="BJ150" s="10"/>
      <c r="BK150" s="10"/>
      <c r="BL150" s="12"/>
      <c r="BM150" s="13"/>
      <c r="BN150" s="10"/>
      <c r="BO150" s="11"/>
      <c r="BP150" s="10"/>
      <c r="BQ150" s="10"/>
      <c r="BR150" s="13"/>
      <c r="BS150" s="12"/>
    </row>
    <row r="151" spans="1:71" ht="16.5" thickBot="1" x14ac:dyDescent="0.3">
      <c r="A151" s="14" t="s">
        <v>187</v>
      </c>
      <c r="B151" s="15" t="s">
        <v>188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8"/>
      <c r="R151" s="15"/>
      <c r="S151" s="9"/>
      <c r="T151" s="10">
        <v>139.30000000000001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6">
        <v>29.4</v>
      </c>
      <c r="AM151" s="10"/>
      <c r="AN151" s="10"/>
      <c r="AO151" s="10"/>
      <c r="AP151" s="10"/>
      <c r="AQ151" s="10"/>
      <c r="AR151" s="11"/>
      <c r="AS151" s="10"/>
      <c r="AT151" s="10"/>
      <c r="AU151" s="12"/>
      <c r="AV151" s="13"/>
      <c r="AW151" s="10"/>
      <c r="AX151" s="11"/>
      <c r="AY151" s="10"/>
      <c r="AZ151" s="10"/>
      <c r="BA151" s="12"/>
      <c r="BB151" s="13"/>
      <c r="BC151" s="16">
        <v>29.5</v>
      </c>
      <c r="BD151" s="11"/>
      <c r="BE151" s="10"/>
      <c r="BF151" s="10"/>
      <c r="BG151" s="13"/>
      <c r="BH151" s="10"/>
      <c r="BI151" s="11"/>
      <c r="BJ151" s="10"/>
      <c r="BK151" s="10"/>
      <c r="BL151" s="12"/>
      <c r="BM151" s="13"/>
      <c r="BN151" s="10"/>
      <c r="BO151" s="11"/>
      <c r="BP151" s="10"/>
      <c r="BQ151" s="10"/>
      <c r="BR151" s="13"/>
      <c r="BS151" s="12"/>
    </row>
    <row r="152" spans="1:71" ht="16.5" thickBot="1" x14ac:dyDescent="0.3">
      <c r="A152" s="14" t="s">
        <v>43</v>
      </c>
      <c r="B152" s="15" t="s">
        <v>188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8" t="s">
        <v>44</v>
      </c>
      <c r="R152" s="15"/>
      <c r="S152" s="9"/>
      <c r="T152" s="10">
        <v>139.30000000000001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6">
        <v>29.4</v>
      </c>
      <c r="AM152" s="10"/>
      <c r="AN152" s="10"/>
      <c r="AO152" s="10"/>
      <c r="AP152" s="10"/>
      <c r="AQ152" s="10"/>
      <c r="AR152" s="11"/>
      <c r="AS152" s="10"/>
      <c r="AT152" s="10"/>
      <c r="AU152" s="12"/>
      <c r="AV152" s="13"/>
      <c r="AW152" s="10"/>
      <c r="AX152" s="11"/>
      <c r="AY152" s="10"/>
      <c r="AZ152" s="10"/>
      <c r="BA152" s="12"/>
      <c r="BB152" s="13"/>
      <c r="BC152" s="16">
        <v>29.5</v>
      </c>
      <c r="BD152" s="11"/>
      <c r="BE152" s="10"/>
      <c r="BF152" s="10"/>
      <c r="BG152" s="13"/>
      <c r="BH152" s="10"/>
      <c r="BI152" s="11"/>
      <c r="BJ152" s="10"/>
      <c r="BK152" s="10"/>
      <c r="BL152" s="12"/>
      <c r="BM152" s="13"/>
      <c r="BN152" s="10"/>
      <c r="BO152" s="11"/>
      <c r="BP152" s="10"/>
      <c r="BQ152" s="10"/>
      <c r="BR152" s="13"/>
      <c r="BS152" s="12"/>
    </row>
    <row r="153" spans="1:71" ht="16.5" thickBot="1" x14ac:dyDescent="0.3">
      <c r="A153" s="14" t="s">
        <v>45</v>
      </c>
      <c r="B153" s="15" t="s">
        <v>188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8" t="s">
        <v>46</v>
      </c>
      <c r="R153" s="15"/>
      <c r="S153" s="9"/>
      <c r="T153" s="10">
        <v>3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6">
        <v>3</v>
      </c>
      <c r="AM153" s="10"/>
      <c r="AN153" s="10"/>
      <c r="AO153" s="10"/>
      <c r="AP153" s="10"/>
      <c r="AQ153" s="10"/>
      <c r="AR153" s="11"/>
      <c r="AS153" s="10"/>
      <c r="AT153" s="10"/>
      <c r="AU153" s="12"/>
      <c r="AV153" s="13"/>
      <c r="AW153" s="10"/>
      <c r="AX153" s="11"/>
      <c r="AY153" s="10"/>
      <c r="AZ153" s="10"/>
      <c r="BA153" s="12"/>
      <c r="BB153" s="13"/>
      <c r="BC153" s="16">
        <v>3</v>
      </c>
      <c r="BD153" s="11"/>
      <c r="BE153" s="10"/>
      <c r="BF153" s="10"/>
      <c r="BG153" s="13"/>
      <c r="BH153" s="10"/>
      <c r="BI153" s="11"/>
      <c r="BJ153" s="10"/>
      <c r="BK153" s="10"/>
      <c r="BL153" s="12"/>
      <c r="BM153" s="13"/>
      <c r="BN153" s="10"/>
      <c r="BO153" s="11"/>
      <c r="BP153" s="10"/>
      <c r="BQ153" s="10"/>
      <c r="BR153" s="13"/>
      <c r="BS153" s="12"/>
    </row>
    <row r="154" spans="1:71" ht="16.5" thickBot="1" x14ac:dyDescent="0.3">
      <c r="A154" s="14" t="s">
        <v>168</v>
      </c>
      <c r="B154" s="15" t="s">
        <v>188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8" t="s">
        <v>46</v>
      </c>
      <c r="R154" s="15" t="s">
        <v>169</v>
      </c>
      <c r="S154" s="9"/>
      <c r="T154" s="10">
        <v>3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6">
        <v>3</v>
      </c>
      <c r="AM154" s="10"/>
      <c r="AN154" s="10"/>
      <c r="AO154" s="10"/>
      <c r="AP154" s="10"/>
      <c r="AQ154" s="10"/>
      <c r="AR154" s="11"/>
      <c r="AS154" s="10"/>
      <c r="AT154" s="10"/>
      <c r="AU154" s="12"/>
      <c r="AV154" s="13"/>
      <c r="AW154" s="10"/>
      <c r="AX154" s="11"/>
      <c r="AY154" s="10"/>
      <c r="AZ154" s="10"/>
      <c r="BA154" s="12"/>
      <c r="BB154" s="13"/>
      <c r="BC154" s="16">
        <v>3</v>
      </c>
      <c r="BD154" s="11"/>
      <c r="BE154" s="10"/>
      <c r="BF154" s="10"/>
      <c r="BG154" s="13"/>
      <c r="BH154" s="10"/>
      <c r="BI154" s="11"/>
      <c r="BJ154" s="10"/>
      <c r="BK154" s="10"/>
      <c r="BL154" s="12"/>
      <c r="BM154" s="13"/>
      <c r="BN154" s="10"/>
      <c r="BO154" s="11"/>
      <c r="BP154" s="10"/>
      <c r="BQ154" s="10"/>
      <c r="BR154" s="13"/>
      <c r="BS154" s="12"/>
    </row>
    <row r="155" spans="1:71" ht="16.5" thickBot="1" x14ac:dyDescent="0.3">
      <c r="A155" s="14" t="s">
        <v>47</v>
      </c>
      <c r="B155" s="15" t="s">
        <v>188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8" t="s">
        <v>48</v>
      </c>
      <c r="R155" s="15"/>
      <c r="S155" s="9"/>
      <c r="T155" s="10">
        <v>136.30000000000001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6">
        <v>26.4</v>
      </c>
      <c r="AM155" s="10"/>
      <c r="AN155" s="10"/>
      <c r="AO155" s="10"/>
      <c r="AP155" s="10"/>
      <c r="AQ155" s="10"/>
      <c r="AR155" s="11"/>
      <c r="AS155" s="10"/>
      <c r="AT155" s="10"/>
      <c r="AU155" s="12"/>
      <c r="AV155" s="13"/>
      <c r="AW155" s="10"/>
      <c r="AX155" s="11"/>
      <c r="AY155" s="10"/>
      <c r="AZ155" s="10"/>
      <c r="BA155" s="12"/>
      <c r="BB155" s="13"/>
      <c r="BC155" s="16">
        <v>26.5</v>
      </c>
      <c r="BD155" s="11"/>
      <c r="BE155" s="10"/>
      <c r="BF155" s="10"/>
      <c r="BG155" s="13"/>
      <c r="BH155" s="10"/>
      <c r="BI155" s="11"/>
      <c r="BJ155" s="10"/>
      <c r="BK155" s="10"/>
      <c r="BL155" s="12"/>
      <c r="BM155" s="13"/>
      <c r="BN155" s="10"/>
      <c r="BO155" s="11"/>
      <c r="BP155" s="10"/>
      <c r="BQ155" s="10"/>
      <c r="BR155" s="13"/>
      <c r="BS155" s="12"/>
    </row>
    <row r="156" spans="1:71" ht="16.5" thickBot="1" x14ac:dyDescent="0.3">
      <c r="A156" s="14" t="s">
        <v>168</v>
      </c>
      <c r="B156" s="15" t="s">
        <v>188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8" t="s">
        <v>48</v>
      </c>
      <c r="R156" s="15" t="s">
        <v>169</v>
      </c>
      <c r="S156" s="9"/>
      <c r="T156" s="10">
        <v>136.30000000000001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6">
        <v>26.4</v>
      </c>
      <c r="AM156" s="10"/>
      <c r="AN156" s="10"/>
      <c r="AO156" s="10"/>
      <c r="AP156" s="10"/>
      <c r="AQ156" s="10"/>
      <c r="AR156" s="11"/>
      <c r="AS156" s="10"/>
      <c r="AT156" s="10"/>
      <c r="AU156" s="12"/>
      <c r="AV156" s="13"/>
      <c r="AW156" s="10"/>
      <c r="AX156" s="11"/>
      <c r="AY156" s="10"/>
      <c r="AZ156" s="10"/>
      <c r="BA156" s="12"/>
      <c r="BB156" s="13"/>
      <c r="BC156" s="16">
        <v>26.5</v>
      </c>
      <c r="BD156" s="11"/>
      <c r="BE156" s="10"/>
      <c r="BF156" s="10"/>
      <c r="BG156" s="13"/>
      <c r="BH156" s="10"/>
      <c r="BI156" s="11"/>
      <c r="BJ156" s="10"/>
      <c r="BK156" s="10"/>
      <c r="BL156" s="12"/>
      <c r="BM156" s="13"/>
      <c r="BN156" s="10"/>
      <c r="BO156" s="11"/>
      <c r="BP156" s="10"/>
      <c r="BQ156" s="10"/>
      <c r="BR156" s="13"/>
      <c r="BS156" s="12"/>
    </row>
    <row r="157" spans="1:71" ht="32.25" thickBot="1" x14ac:dyDescent="0.3">
      <c r="A157" s="14" t="s">
        <v>189</v>
      </c>
      <c r="B157" s="15" t="s">
        <v>190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8"/>
      <c r="R157" s="15"/>
      <c r="S157" s="9"/>
      <c r="T157" s="10">
        <v>10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6">
        <v>10</v>
      </c>
      <c r="AM157" s="10"/>
      <c r="AN157" s="10"/>
      <c r="AO157" s="10"/>
      <c r="AP157" s="10"/>
      <c r="AQ157" s="10"/>
      <c r="AR157" s="11"/>
      <c r="AS157" s="10"/>
      <c r="AT157" s="10"/>
      <c r="AU157" s="12"/>
      <c r="AV157" s="13"/>
      <c r="AW157" s="10"/>
      <c r="AX157" s="11"/>
      <c r="AY157" s="10"/>
      <c r="AZ157" s="10"/>
      <c r="BA157" s="12"/>
      <c r="BB157" s="13"/>
      <c r="BC157" s="16">
        <v>10</v>
      </c>
      <c r="BD157" s="11"/>
      <c r="BE157" s="10"/>
      <c r="BF157" s="10"/>
      <c r="BG157" s="13"/>
      <c r="BH157" s="10"/>
      <c r="BI157" s="11"/>
      <c r="BJ157" s="10"/>
      <c r="BK157" s="10"/>
      <c r="BL157" s="12"/>
      <c r="BM157" s="13"/>
      <c r="BN157" s="10"/>
      <c r="BO157" s="11"/>
      <c r="BP157" s="10"/>
      <c r="BQ157" s="10"/>
      <c r="BR157" s="13"/>
      <c r="BS157" s="12"/>
    </row>
    <row r="158" spans="1:71" ht="32.25" thickBot="1" x14ac:dyDescent="0.3">
      <c r="A158" s="14" t="s">
        <v>39</v>
      </c>
      <c r="B158" s="15" t="s">
        <v>190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8" t="s">
        <v>40</v>
      </c>
      <c r="R158" s="15"/>
      <c r="S158" s="9"/>
      <c r="T158" s="10">
        <v>10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6">
        <v>10</v>
      </c>
      <c r="AM158" s="10"/>
      <c r="AN158" s="10"/>
      <c r="AO158" s="10"/>
      <c r="AP158" s="10"/>
      <c r="AQ158" s="10"/>
      <c r="AR158" s="11"/>
      <c r="AS158" s="10"/>
      <c r="AT158" s="10"/>
      <c r="AU158" s="12"/>
      <c r="AV158" s="13"/>
      <c r="AW158" s="10"/>
      <c r="AX158" s="11"/>
      <c r="AY158" s="10"/>
      <c r="AZ158" s="10"/>
      <c r="BA158" s="12"/>
      <c r="BB158" s="13"/>
      <c r="BC158" s="16">
        <v>10</v>
      </c>
      <c r="BD158" s="11"/>
      <c r="BE158" s="10"/>
      <c r="BF158" s="10"/>
      <c r="BG158" s="13"/>
      <c r="BH158" s="10"/>
      <c r="BI158" s="11"/>
      <c r="BJ158" s="10"/>
      <c r="BK158" s="10"/>
      <c r="BL158" s="12"/>
      <c r="BM158" s="13"/>
      <c r="BN158" s="10"/>
      <c r="BO158" s="11"/>
      <c r="BP158" s="10"/>
      <c r="BQ158" s="10"/>
      <c r="BR158" s="13"/>
      <c r="BS158" s="12"/>
    </row>
    <row r="159" spans="1:71" ht="32.25" thickBot="1" x14ac:dyDescent="0.3">
      <c r="A159" s="14" t="s">
        <v>41</v>
      </c>
      <c r="B159" s="15" t="s">
        <v>190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8" t="s">
        <v>42</v>
      </c>
      <c r="R159" s="15"/>
      <c r="S159" s="9"/>
      <c r="T159" s="10">
        <v>10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6">
        <v>10</v>
      </c>
      <c r="AM159" s="10"/>
      <c r="AN159" s="10"/>
      <c r="AO159" s="10"/>
      <c r="AP159" s="10"/>
      <c r="AQ159" s="10"/>
      <c r="AR159" s="11"/>
      <c r="AS159" s="10"/>
      <c r="AT159" s="10"/>
      <c r="AU159" s="12"/>
      <c r="AV159" s="13"/>
      <c r="AW159" s="10"/>
      <c r="AX159" s="11"/>
      <c r="AY159" s="10"/>
      <c r="AZ159" s="10"/>
      <c r="BA159" s="12"/>
      <c r="BB159" s="13"/>
      <c r="BC159" s="16">
        <v>10</v>
      </c>
      <c r="BD159" s="11"/>
      <c r="BE159" s="10"/>
      <c r="BF159" s="10"/>
      <c r="BG159" s="13"/>
      <c r="BH159" s="10"/>
      <c r="BI159" s="11"/>
      <c r="BJ159" s="10"/>
      <c r="BK159" s="10"/>
      <c r="BL159" s="12"/>
      <c r="BM159" s="13"/>
      <c r="BN159" s="10"/>
      <c r="BO159" s="11"/>
      <c r="BP159" s="10"/>
      <c r="BQ159" s="10"/>
      <c r="BR159" s="13"/>
      <c r="BS159" s="12"/>
    </row>
    <row r="160" spans="1:71" ht="16.5" thickBot="1" x14ac:dyDescent="0.3">
      <c r="A160" s="14" t="s">
        <v>191</v>
      </c>
      <c r="B160" s="15" t="s">
        <v>190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8" t="s">
        <v>42</v>
      </c>
      <c r="R160" s="15" t="s">
        <v>192</v>
      </c>
      <c r="S160" s="9"/>
      <c r="T160" s="10">
        <v>10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6">
        <v>10</v>
      </c>
      <c r="AM160" s="10"/>
      <c r="AN160" s="10"/>
      <c r="AO160" s="10"/>
      <c r="AP160" s="10"/>
      <c r="AQ160" s="10"/>
      <c r="AR160" s="11"/>
      <c r="AS160" s="10"/>
      <c r="AT160" s="10"/>
      <c r="AU160" s="12"/>
      <c r="AV160" s="13"/>
      <c r="AW160" s="10"/>
      <c r="AX160" s="11"/>
      <c r="AY160" s="10"/>
      <c r="AZ160" s="10"/>
      <c r="BA160" s="12"/>
      <c r="BB160" s="13"/>
      <c r="BC160" s="16">
        <v>10</v>
      </c>
      <c r="BD160" s="11"/>
      <c r="BE160" s="10"/>
      <c r="BF160" s="10"/>
      <c r="BG160" s="13"/>
      <c r="BH160" s="10"/>
      <c r="BI160" s="11"/>
      <c r="BJ160" s="10"/>
      <c r="BK160" s="10"/>
      <c r="BL160" s="12"/>
      <c r="BM160" s="13"/>
      <c r="BN160" s="10"/>
      <c r="BO160" s="11"/>
      <c r="BP160" s="10"/>
      <c r="BQ160" s="10"/>
      <c r="BR160" s="13"/>
      <c r="BS160" s="12"/>
    </row>
    <row r="161" spans="1:71" ht="32.25" thickBot="1" x14ac:dyDescent="0.3">
      <c r="A161" s="14" t="s">
        <v>193</v>
      </c>
      <c r="B161" s="15" t="s">
        <v>194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8"/>
      <c r="R161" s="15"/>
      <c r="S161" s="9"/>
      <c r="T161" s="10">
        <v>160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6">
        <v>150</v>
      </c>
      <c r="AM161" s="10"/>
      <c r="AN161" s="10"/>
      <c r="AO161" s="10"/>
      <c r="AP161" s="10"/>
      <c r="AQ161" s="10"/>
      <c r="AR161" s="11"/>
      <c r="AS161" s="10"/>
      <c r="AT161" s="10"/>
      <c r="AU161" s="12"/>
      <c r="AV161" s="13"/>
      <c r="AW161" s="10"/>
      <c r="AX161" s="11"/>
      <c r="AY161" s="10"/>
      <c r="AZ161" s="10"/>
      <c r="BA161" s="12"/>
      <c r="BB161" s="13"/>
      <c r="BC161" s="16">
        <v>150</v>
      </c>
      <c r="BD161" s="11"/>
      <c r="BE161" s="10"/>
      <c r="BF161" s="10"/>
      <c r="BG161" s="13"/>
      <c r="BH161" s="10"/>
      <c r="BI161" s="11"/>
      <c r="BJ161" s="10"/>
      <c r="BK161" s="10"/>
      <c r="BL161" s="12"/>
      <c r="BM161" s="13"/>
      <c r="BN161" s="10"/>
      <c r="BO161" s="11"/>
      <c r="BP161" s="10"/>
      <c r="BQ161" s="10"/>
      <c r="BR161" s="13"/>
      <c r="BS161" s="12"/>
    </row>
    <row r="162" spans="1:71" ht="32.25" thickBot="1" x14ac:dyDescent="0.3">
      <c r="A162" s="14" t="s">
        <v>39</v>
      </c>
      <c r="B162" s="15" t="s">
        <v>194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8" t="s">
        <v>40</v>
      </c>
      <c r="R162" s="15"/>
      <c r="S162" s="9"/>
      <c r="T162" s="10">
        <v>160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6">
        <v>150</v>
      </c>
      <c r="AM162" s="10"/>
      <c r="AN162" s="10"/>
      <c r="AO162" s="10"/>
      <c r="AP162" s="10"/>
      <c r="AQ162" s="10"/>
      <c r="AR162" s="11"/>
      <c r="AS162" s="10"/>
      <c r="AT162" s="10"/>
      <c r="AU162" s="12"/>
      <c r="AV162" s="13"/>
      <c r="AW162" s="10"/>
      <c r="AX162" s="11"/>
      <c r="AY162" s="10"/>
      <c r="AZ162" s="10"/>
      <c r="BA162" s="12"/>
      <c r="BB162" s="13"/>
      <c r="BC162" s="16">
        <v>150</v>
      </c>
      <c r="BD162" s="11"/>
      <c r="BE162" s="10"/>
      <c r="BF162" s="10"/>
      <c r="BG162" s="13"/>
      <c r="BH162" s="10"/>
      <c r="BI162" s="11"/>
      <c r="BJ162" s="10"/>
      <c r="BK162" s="10"/>
      <c r="BL162" s="12"/>
      <c r="BM162" s="13"/>
      <c r="BN162" s="10"/>
      <c r="BO162" s="11"/>
      <c r="BP162" s="10"/>
      <c r="BQ162" s="10"/>
      <c r="BR162" s="13"/>
      <c r="BS162" s="12"/>
    </row>
    <row r="163" spans="1:71" ht="32.25" thickBot="1" x14ac:dyDescent="0.3">
      <c r="A163" s="14" t="s">
        <v>41</v>
      </c>
      <c r="B163" s="15" t="s">
        <v>194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8" t="s">
        <v>42</v>
      </c>
      <c r="R163" s="15"/>
      <c r="S163" s="9"/>
      <c r="T163" s="10">
        <v>160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6">
        <v>150</v>
      </c>
      <c r="AM163" s="10"/>
      <c r="AN163" s="10"/>
      <c r="AO163" s="10"/>
      <c r="AP163" s="10"/>
      <c r="AQ163" s="10"/>
      <c r="AR163" s="11"/>
      <c r="AS163" s="10"/>
      <c r="AT163" s="10"/>
      <c r="AU163" s="12"/>
      <c r="AV163" s="13"/>
      <c r="AW163" s="10"/>
      <c r="AX163" s="11"/>
      <c r="AY163" s="10"/>
      <c r="AZ163" s="10"/>
      <c r="BA163" s="12"/>
      <c r="BB163" s="13"/>
      <c r="BC163" s="16">
        <v>150</v>
      </c>
      <c r="BD163" s="11"/>
      <c r="BE163" s="10"/>
      <c r="BF163" s="10"/>
      <c r="BG163" s="13"/>
      <c r="BH163" s="10"/>
      <c r="BI163" s="11"/>
      <c r="BJ163" s="10"/>
      <c r="BK163" s="10"/>
      <c r="BL163" s="12"/>
      <c r="BM163" s="13"/>
      <c r="BN163" s="10"/>
      <c r="BO163" s="11"/>
      <c r="BP163" s="10"/>
      <c r="BQ163" s="10"/>
      <c r="BR163" s="13"/>
      <c r="BS163" s="12"/>
    </row>
    <row r="164" spans="1:71" ht="32.25" thickBot="1" x14ac:dyDescent="0.3">
      <c r="A164" s="14" t="s">
        <v>195</v>
      </c>
      <c r="B164" s="15" t="s">
        <v>194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8" t="s">
        <v>42</v>
      </c>
      <c r="R164" s="15" t="s">
        <v>196</v>
      </c>
      <c r="S164" s="9"/>
      <c r="T164" s="10">
        <v>160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6">
        <v>150</v>
      </c>
      <c r="AM164" s="10"/>
      <c r="AN164" s="10"/>
      <c r="AO164" s="10"/>
      <c r="AP164" s="10"/>
      <c r="AQ164" s="10"/>
      <c r="AR164" s="11"/>
      <c r="AS164" s="10"/>
      <c r="AT164" s="10"/>
      <c r="AU164" s="12"/>
      <c r="AV164" s="13"/>
      <c r="AW164" s="10"/>
      <c r="AX164" s="11"/>
      <c r="AY164" s="10"/>
      <c r="AZ164" s="10"/>
      <c r="BA164" s="12"/>
      <c r="BB164" s="13"/>
      <c r="BC164" s="16">
        <v>150</v>
      </c>
      <c r="BD164" s="11"/>
      <c r="BE164" s="10"/>
      <c r="BF164" s="10"/>
      <c r="BG164" s="13"/>
      <c r="BH164" s="10"/>
      <c r="BI164" s="11"/>
      <c r="BJ164" s="10"/>
      <c r="BK164" s="10"/>
      <c r="BL164" s="12"/>
      <c r="BM164" s="13"/>
      <c r="BN164" s="10"/>
      <c r="BO164" s="11"/>
      <c r="BP164" s="10"/>
      <c r="BQ164" s="10"/>
      <c r="BR164" s="13"/>
      <c r="BS164" s="12"/>
    </row>
    <row r="165" spans="1:71" ht="16.5" thickBot="1" x14ac:dyDescent="0.3">
      <c r="A165" s="14" t="s">
        <v>197</v>
      </c>
      <c r="B165" s="15" t="s">
        <v>198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8"/>
      <c r="R165" s="15"/>
      <c r="S165" s="9"/>
      <c r="T165" s="10">
        <v>10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6">
        <v>10</v>
      </c>
      <c r="AM165" s="10"/>
      <c r="AN165" s="10"/>
      <c r="AO165" s="10"/>
      <c r="AP165" s="10"/>
      <c r="AQ165" s="10"/>
      <c r="AR165" s="11"/>
      <c r="AS165" s="10"/>
      <c r="AT165" s="10"/>
      <c r="AU165" s="12"/>
      <c r="AV165" s="13"/>
      <c r="AW165" s="10"/>
      <c r="AX165" s="11"/>
      <c r="AY165" s="10"/>
      <c r="AZ165" s="10"/>
      <c r="BA165" s="12"/>
      <c r="BB165" s="13"/>
      <c r="BC165" s="16">
        <v>10</v>
      </c>
      <c r="BD165" s="11"/>
      <c r="BE165" s="10"/>
      <c r="BF165" s="10"/>
      <c r="BG165" s="13"/>
      <c r="BH165" s="10"/>
      <c r="BI165" s="11"/>
      <c r="BJ165" s="10"/>
      <c r="BK165" s="10"/>
      <c r="BL165" s="12"/>
      <c r="BM165" s="13"/>
      <c r="BN165" s="10"/>
      <c r="BO165" s="11"/>
      <c r="BP165" s="10"/>
      <c r="BQ165" s="10"/>
      <c r="BR165" s="13"/>
      <c r="BS165" s="12"/>
    </row>
    <row r="166" spans="1:71" ht="16.5" thickBot="1" x14ac:dyDescent="0.3">
      <c r="A166" s="14" t="s">
        <v>43</v>
      </c>
      <c r="B166" s="15" t="s">
        <v>198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8" t="s">
        <v>44</v>
      </c>
      <c r="R166" s="15"/>
      <c r="S166" s="9"/>
      <c r="T166" s="10">
        <v>10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6">
        <v>10</v>
      </c>
      <c r="AM166" s="10"/>
      <c r="AN166" s="10"/>
      <c r="AO166" s="10"/>
      <c r="AP166" s="10"/>
      <c r="AQ166" s="10"/>
      <c r="AR166" s="11"/>
      <c r="AS166" s="10"/>
      <c r="AT166" s="10"/>
      <c r="AU166" s="12"/>
      <c r="AV166" s="13"/>
      <c r="AW166" s="10"/>
      <c r="AX166" s="11"/>
      <c r="AY166" s="10"/>
      <c r="AZ166" s="10"/>
      <c r="BA166" s="12"/>
      <c r="BB166" s="13"/>
      <c r="BC166" s="16">
        <v>10</v>
      </c>
      <c r="BD166" s="11"/>
      <c r="BE166" s="10"/>
      <c r="BF166" s="10"/>
      <c r="BG166" s="13"/>
      <c r="BH166" s="10"/>
      <c r="BI166" s="11"/>
      <c r="BJ166" s="10"/>
      <c r="BK166" s="10"/>
      <c r="BL166" s="12"/>
      <c r="BM166" s="13"/>
      <c r="BN166" s="10"/>
      <c r="BO166" s="11"/>
      <c r="BP166" s="10"/>
      <c r="BQ166" s="10"/>
      <c r="BR166" s="13"/>
      <c r="BS166" s="12"/>
    </row>
    <row r="167" spans="1:71" ht="48" thickBot="1" x14ac:dyDescent="0.3">
      <c r="A167" s="14" t="s">
        <v>77</v>
      </c>
      <c r="B167" s="15" t="s">
        <v>198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8" t="s">
        <v>78</v>
      </c>
      <c r="R167" s="15"/>
      <c r="S167" s="9"/>
      <c r="T167" s="10">
        <v>10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6">
        <v>10</v>
      </c>
      <c r="AM167" s="10"/>
      <c r="AN167" s="10"/>
      <c r="AO167" s="10"/>
      <c r="AP167" s="10"/>
      <c r="AQ167" s="10"/>
      <c r="AR167" s="11"/>
      <c r="AS167" s="10"/>
      <c r="AT167" s="10"/>
      <c r="AU167" s="12"/>
      <c r="AV167" s="13"/>
      <c r="AW167" s="10"/>
      <c r="AX167" s="11"/>
      <c r="AY167" s="10"/>
      <c r="AZ167" s="10"/>
      <c r="BA167" s="12"/>
      <c r="BB167" s="13"/>
      <c r="BC167" s="16">
        <v>10</v>
      </c>
      <c r="BD167" s="11"/>
      <c r="BE167" s="10"/>
      <c r="BF167" s="10"/>
      <c r="BG167" s="13"/>
      <c r="BH167" s="10"/>
      <c r="BI167" s="11"/>
      <c r="BJ167" s="10"/>
      <c r="BK167" s="10"/>
      <c r="BL167" s="12"/>
      <c r="BM167" s="13"/>
      <c r="BN167" s="10"/>
      <c r="BO167" s="11"/>
      <c r="BP167" s="10"/>
      <c r="BQ167" s="10"/>
      <c r="BR167" s="13"/>
      <c r="BS167" s="12"/>
    </row>
    <row r="168" spans="1:71" ht="16.5" thickBot="1" x14ac:dyDescent="0.3">
      <c r="A168" s="14" t="s">
        <v>199</v>
      </c>
      <c r="B168" s="15" t="s">
        <v>198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8" t="s">
        <v>78</v>
      </c>
      <c r="R168" s="15" t="s">
        <v>200</v>
      </c>
      <c r="S168" s="9"/>
      <c r="T168" s="10">
        <v>10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6">
        <v>10</v>
      </c>
      <c r="AM168" s="10"/>
      <c r="AN168" s="10"/>
      <c r="AO168" s="10"/>
      <c r="AP168" s="10"/>
      <c r="AQ168" s="10"/>
      <c r="AR168" s="11"/>
      <c r="AS168" s="10"/>
      <c r="AT168" s="10"/>
      <c r="AU168" s="12"/>
      <c r="AV168" s="13"/>
      <c r="AW168" s="10"/>
      <c r="AX168" s="11"/>
      <c r="AY168" s="10"/>
      <c r="AZ168" s="10"/>
      <c r="BA168" s="12"/>
      <c r="BB168" s="13"/>
      <c r="BC168" s="16">
        <v>10</v>
      </c>
      <c r="BD168" s="11"/>
      <c r="BE168" s="10"/>
      <c r="BF168" s="10"/>
      <c r="BG168" s="13"/>
      <c r="BH168" s="10"/>
      <c r="BI168" s="11"/>
      <c r="BJ168" s="10"/>
      <c r="BK168" s="10"/>
      <c r="BL168" s="12"/>
      <c r="BM168" s="13"/>
      <c r="BN168" s="10"/>
      <c r="BO168" s="11"/>
      <c r="BP168" s="10"/>
      <c r="BQ168" s="10"/>
      <c r="BR168" s="13"/>
      <c r="BS168" s="12"/>
    </row>
    <row r="169" spans="1:71" ht="32.25" thickBot="1" x14ac:dyDescent="0.3">
      <c r="A169" s="14" t="s">
        <v>201</v>
      </c>
      <c r="B169" s="15" t="s">
        <v>202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8"/>
      <c r="R169" s="15"/>
      <c r="S169" s="9"/>
      <c r="T169" s="10">
        <v>431.6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6">
        <v>450</v>
      </c>
      <c r="AM169" s="10"/>
      <c r="AN169" s="10"/>
      <c r="AO169" s="10"/>
      <c r="AP169" s="10"/>
      <c r="AQ169" s="10"/>
      <c r="AR169" s="11"/>
      <c r="AS169" s="10"/>
      <c r="AT169" s="10"/>
      <c r="AU169" s="12"/>
      <c r="AV169" s="13"/>
      <c r="AW169" s="10"/>
      <c r="AX169" s="11"/>
      <c r="AY169" s="10"/>
      <c r="AZ169" s="10"/>
      <c r="BA169" s="12"/>
      <c r="BB169" s="13"/>
      <c r="BC169" s="16">
        <v>450</v>
      </c>
      <c r="BD169" s="11"/>
      <c r="BE169" s="10"/>
      <c r="BF169" s="10"/>
      <c r="BG169" s="13"/>
      <c r="BH169" s="10"/>
      <c r="BI169" s="11"/>
      <c r="BJ169" s="10"/>
      <c r="BK169" s="10"/>
      <c r="BL169" s="12"/>
      <c r="BM169" s="13"/>
      <c r="BN169" s="10"/>
      <c r="BO169" s="11"/>
      <c r="BP169" s="10"/>
      <c r="BQ169" s="10"/>
      <c r="BR169" s="13"/>
      <c r="BS169" s="12"/>
    </row>
    <row r="170" spans="1:71" ht="16.5" thickBot="1" x14ac:dyDescent="0.3">
      <c r="A170" s="14" t="s">
        <v>43</v>
      </c>
      <c r="B170" s="15" t="s">
        <v>202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8" t="s">
        <v>44</v>
      </c>
      <c r="R170" s="15"/>
      <c r="S170" s="9"/>
      <c r="T170" s="10">
        <v>431.6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6">
        <v>450</v>
      </c>
      <c r="AM170" s="10"/>
      <c r="AN170" s="10"/>
      <c r="AO170" s="10"/>
      <c r="AP170" s="10"/>
      <c r="AQ170" s="10"/>
      <c r="AR170" s="11"/>
      <c r="AS170" s="10"/>
      <c r="AT170" s="10"/>
      <c r="AU170" s="12"/>
      <c r="AV170" s="13"/>
      <c r="AW170" s="10"/>
      <c r="AX170" s="11"/>
      <c r="AY170" s="10"/>
      <c r="AZ170" s="10"/>
      <c r="BA170" s="12"/>
      <c r="BB170" s="13"/>
      <c r="BC170" s="16">
        <v>450</v>
      </c>
      <c r="BD170" s="11"/>
      <c r="BE170" s="10"/>
      <c r="BF170" s="10"/>
      <c r="BG170" s="13"/>
      <c r="BH170" s="10"/>
      <c r="BI170" s="11"/>
      <c r="BJ170" s="10"/>
      <c r="BK170" s="10"/>
      <c r="BL170" s="12"/>
      <c r="BM170" s="13"/>
      <c r="BN170" s="10"/>
      <c r="BO170" s="11"/>
      <c r="BP170" s="10"/>
      <c r="BQ170" s="10"/>
      <c r="BR170" s="13"/>
      <c r="BS170" s="12"/>
    </row>
    <row r="171" spans="1:71" ht="16.5" thickBot="1" x14ac:dyDescent="0.3">
      <c r="A171" s="14" t="s">
        <v>47</v>
      </c>
      <c r="B171" s="15" t="s">
        <v>202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8" t="s">
        <v>48</v>
      </c>
      <c r="R171" s="15"/>
      <c r="S171" s="9"/>
      <c r="T171" s="10">
        <v>431.6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6">
        <v>450</v>
      </c>
      <c r="AM171" s="10"/>
      <c r="AN171" s="10"/>
      <c r="AO171" s="10"/>
      <c r="AP171" s="10"/>
      <c r="AQ171" s="10"/>
      <c r="AR171" s="11"/>
      <c r="AS171" s="10"/>
      <c r="AT171" s="10"/>
      <c r="AU171" s="12"/>
      <c r="AV171" s="13"/>
      <c r="AW171" s="10"/>
      <c r="AX171" s="11"/>
      <c r="AY171" s="10"/>
      <c r="AZ171" s="10"/>
      <c r="BA171" s="12"/>
      <c r="BB171" s="13"/>
      <c r="BC171" s="16">
        <v>450</v>
      </c>
      <c r="BD171" s="11"/>
      <c r="BE171" s="10"/>
      <c r="BF171" s="10"/>
      <c r="BG171" s="13"/>
      <c r="BH171" s="10"/>
      <c r="BI171" s="11"/>
      <c r="BJ171" s="10"/>
      <c r="BK171" s="10"/>
      <c r="BL171" s="12"/>
      <c r="BM171" s="13"/>
      <c r="BN171" s="10"/>
      <c r="BO171" s="11"/>
      <c r="BP171" s="10"/>
      <c r="BQ171" s="10"/>
      <c r="BR171" s="13"/>
      <c r="BS171" s="12"/>
    </row>
    <row r="172" spans="1:71" ht="16.5" thickBot="1" x14ac:dyDescent="0.3">
      <c r="A172" s="14" t="s">
        <v>203</v>
      </c>
      <c r="B172" s="15" t="s">
        <v>202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8" t="s">
        <v>48</v>
      </c>
      <c r="R172" s="15" t="s">
        <v>204</v>
      </c>
      <c r="S172" s="9"/>
      <c r="T172" s="10">
        <v>431.6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6">
        <v>450</v>
      </c>
      <c r="AM172" s="10"/>
      <c r="AN172" s="10"/>
      <c r="AO172" s="10"/>
      <c r="AP172" s="10"/>
      <c r="AQ172" s="10"/>
      <c r="AR172" s="11"/>
      <c r="AS172" s="10"/>
      <c r="AT172" s="10"/>
      <c r="AU172" s="12"/>
      <c r="AV172" s="13"/>
      <c r="AW172" s="10"/>
      <c r="AX172" s="11"/>
      <c r="AY172" s="10"/>
      <c r="AZ172" s="10"/>
      <c r="BA172" s="12"/>
      <c r="BB172" s="13"/>
      <c r="BC172" s="16">
        <v>450</v>
      </c>
      <c r="BD172" s="11"/>
      <c r="BE172" s="10"/>
      <c r="BF172" s="10"/>
      <c r="BG172" s="13"/>
      <c r="BH172" s="10"/>
      <c r="BI172" s="11"/>
      <c r="BJ172" s="10"/>
      <c r="BK172" s="10"/>
      <c r="BL172" s="12"/>
      <c r="BM172" s="13"/>
      <c r="BN172" s="10"/>
      <c r="BO172" s="11"/>
      <c r="BP172" s="10"/>
      <c r="BQ172" s="10"/>
      <c r="BR172" s="13"/>
      <c r="BS172" s="12"/>
    </row>
    <row r="173" spans="1:71" ht="32.25" thickBot="1" x14ac:dyDescent="0.3">
      <c r="A173" s="14" t="s">
        <v>205</v>
      </c>
      <c r="B173" s="15" t="s">
        <v>206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8"/>
      <c r="R173" s="15"/>
      <c r="S173" s="9"/>
      <c r="T173" s="10">
        <v>510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6">
        <v>520</v>
      </c>
      <c r="AM173" s="10"/>
      <c r="AN173" s="10"/>
      <c r="AO173" s="10"/>
      <c r="AP173" s="10"/>
      <c r="AQ173" s="10"/>
      <c r="AR173" s="11"/>
      <c r="AS173" s="10"/>
      <c r="AT173" s="10"/>
      <c r="AU173" s="12"/>
      <c r="AV173" s="13"/>
      <c r="AW173" s="10"/>
      <c r="AX173" s="11"/>
      <c r="AY173" s="10"/>
      <c r="AZ173" s="10"/>
      <c r="BA173" s="12"/>
      <c r="BB173" s="13"/>
      <c r="BC173" s="16">
        <v>520</v>
      </c>
      <c r="BD173" s="11"/>
      <c r="BE173" s="10"/>
      <c r="BF173" s="10"/>
      <c r="BG173" s="13"/>
      <c r="BH173" s="10"/>
      <c r="BI173" s="11"/>
      <c r="BJ173" s="10"/>
      <c r="BK173" s="10"/>
      <c r="BL173" s="12"/>
      <c r="BM173" s="13"/>
      <c r="BN173" s="10"/>
      <c r="BO173" s="11"/>
      <c r="BP173" s="10"/>
      <c r="BQ173" s="10"/>
      <c r="BR173" s="13"/>
      <c r="BS173" s="12"/>
    </row>
    <row r="174" spans="1:71" ht="16.5" thickBot="1" x14ac:dyDescent="0.3">
      <c r="A174" s="14" t="s">
        <v>207</v>
      </c>
      <c r="B174" s="15" t="s">
        <v>206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8" t="s">
        <v>208</v>
      </c>
      <c r="R174" s="15"/>
      <c r="S174" s="9"/>
      <c r="T174" s="10">
        <v>510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6">
        <v>520</v>
      </c>
      <c r="AM174" s="10"/>
      <c r="AN174" s="10"/>
      <c r="AO174" s="10"/>
      <c r="AP174" s="10"/>
      <c r="AQ174" s="10"/>
      <c r="AR174" s="11"/>
      <c r="AS174" s="10"/>
      <c r="AT174" s="10"/>
      <c r="AU174" s="12"/>
      <c r="AV174" s="13"/>
      <c r="AW174" s="10"/>
      <c r="AX174" s="11"/>
      <c r="AY174" s="10"/>
      <c r="AZ174" s="10"/>
      <c r="BA174" s="12"/>
      <c r="BB174" s="13"/>
      <c r="BC174" s="16">
        <v>520</v>
      </c>
      <c r="BD174" s="11"/>
      <c r="BE174" s="10"/>
      <c r="BF174" s="10"/>
      <c r="BG174" s="13"/>
      <c r="BH174" s="10"/>
      <c r="BI174" s="11"/>
      <c r="BJ174" s="10"/>
      <c r="BK174" s="10"/>
      <c r="BL174" s="12"/>
      <c r="BM174" s="13"/>
      <c r="BN174" s="10"/>
      <c r="BO174" s="11"/>
      <c r="BP174" s="10"/>
      <c r="BQ174" s="10"/>
      <c r="BR174" s="13"/>
      <c r="BS174" s="12"/>
    </row>
    <row r="175" spans="1:71" ht="16.5" thickBot="1" x14ac:dyDescent="0.3">
      <c r="A175" s="14" t="s">
        <v>209</v>
      </c>
      <c r="B175" s="15" t="s">
        <v>206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8" t="s">
        <v>210</v>
      </c>
      <c r="R175" s="15"/>
      <c r="S175" s="9"/>
      <c r="T175" s="10">
        <v>510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6">
        <v>520</v>
      </c>
      <c r="AM175" s="10"/>
      <c r="AN175" s="10"/>
      <c r="AO175" s="10"/>
      <c r="AP175" s="10"/>
      <c r="AQ175" s="10"/>
      <c r="AR175" s="11"/>
      <c r="AS175" s="10"/>
      <c r="AT175" s="10"/>
      <c r="AU175" s="12"/>
      <c r="AV175" s="13"/>
      <c r="AW175" s="10"/>
      <c r="AX175" s="11"/>
      <c r="AY175" s="10"/>
      <c r="AZ175" s="10"/>
      <c r="BA175" s="12"/>
      <c r="BB175" s="13"/>
      <c r="BC175" s="16">
        <v>520</v>
      </c>
      <c r="BD175" s="11"/>
      <c r="BE175" s="10"/>
      <c r="BF175" s="10"/>
      <c r="BG175" s="13"/>
      <c r="BH175" s="10"/>
      <c r="BI175" s="11"/>
      <c r="BJ175" s="10"/>
      <c r="BK175" s="10"/>
      <c r="BL175" s="12"/>
      <c r="BM175" s="13"/>
      <c r="BN175" s="10"/>
      <c r="BO175" s="11"/>
      <c r="BP175" s="10"/>
      <c r="BQ175" s="10"/>
      <c r="BR175" s="13"/>
      <c r="BS175" s="12"/>
    </row>
    <row r="176" spans="1:71" ht="16.5" thickBot="1" x14ac:dyDescent="0.3">
      <c r="A176" s="14" t="s">
        <v>211</v>
      </c>
      <c r="B176" s="15" t="s">
        <v>206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8" t="s">
        <v>210</v>
      </c>
      <c r="R176" s="15" t="s">
        <v>212</v>
      </c>
      <c r="S176" s="9"/>
      <c r="T176" s="10">
        <v>510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6">
        <v>520</v>
      </c>
      <c r="AM176" s="10"/>
      <c r="AN176" s="10"/>
      <c r="AO176" s="10"/>
      <c r="AP176" s="10"/>
      <c r="AQ176" s="10"/>
      <c r="AR176" s="11"/>
      <c r="AS176" s="10"/>
      <c r="AT176" s="10"/>
      <c r="AU176" s="12"/>
      <c r="AV176" s="13"/>
      <c r="AW176" s="10"/>
      <c r="AX176" s="11"/>
      <c r="AY176" s="10"/>
      <c r="AZ176" s="10"/>
      <c r="BA176" s="12"/>
      <c r="BB176" s="13"/>
      <c r="BC176" s="16">
        <v>520</v>
      </c>
      <c r="BD176" s="11"/>
      <c r="BE176" s="10"/>
      <c r="BF176" s="10"/>
      <c r="BG176" s="13"/>
      <c r="BH176" s="10"/>
      <c r="BI176" s="11"/>
      <c r="BJ176" s="10"/>
      <c r="BK176" s="10"/>
      <c r="BL176" s="12"/>
      <c r="BM176" s="13"/>
      <c r="BN176" s="10"/>
      <c r="BO176" s="11"/>
      <c r="BP176" s="10"/>
      <c r="BQ176" s="10"/>
      <c r="BR176" s="13"/>
      <c r="BS176" s="12"/>
    </row>
    <row r="177" spans="1:71" ht="32.25" thickBot="1" x14ac:dyDescent="0.3">
      <c r="A177" s="14" t="s">
        <v>213</v>
      </c>
      <c r="B177" s="15" t="s">
        <v>214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8"/>
      <c r="R177" s="15"/>
      <c r="S177" s="9"/>
      <c r="T177" s="10">
        <v>183</v>
      </c>
      <c r="U177" s="10">
        <v>183</v>
      </c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6">
        <v>199.9</v>
      </c>
      <c r="AM177" s="10">
        <v>199.9</v>
      </c>
      <c r="AN177" s="10"/>
      <c r="AO177" s="10"/>
      <c r="AP177" s="10"/>
      <c r="AQ177" s="10"/>
      <c r="AR177" s="11"/>
      <c r="AS177" s="10"/>
      <c r="AT177" s="10"/>
      <c r="AU177" s="12"/>
      <c r="AV177" s="13"/>
      <c r="AW177" s="10"/>
      <c r="AX177" s="11"/>
      <c r="AY177" s="10"/>
      <c r="AZ177" s="10"/>
      <c r="BA177" s="12"/>
      <c r="BB177" s="13"/>
      <c r="BC177" s="16">
        <v>217.2</v>
      </c>
      <c r="BD177" s="11">
        <v>217.2</v>
      </c>
      <c r="BE177" s="10"/>
      <c r="BF177" s="10"/>
      <c r="BG177" s="13"/>
      <c r="BH177" s="10"/>
      <c r="BI177" s="11"/>
      <c r="BJ177" s="10"/>
      <c r="BK177" s="10"/>
      <c r="BL177" s="12"/>
      <c r="BM177" s="13"/>
      <c r="BN177" s="10"/>
      <c r="BO177" s="11"/>
      <c r="BP177" s="10"/>
      <c r="BQ177" s="10"/>
      <c r="BR177" s="13"/>
      <c r="BS177" s="12"/>
    </row>
    <row r="178" spans="1:71" ht="63.75" thickBot="1" x14ac:dyDescent="0.3">
      <c r="A178" s="14" t="s">
        <v>33</v>
      </c>
      <c r="B178" s="15" t="s">
        <v>214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8" t="s">
        <v>34</v>
      </c>
      <c r="R178" s="15"/>
      <c r="S178" s="9"/>
      <c r="T178" s="10">
        <v>183</v>
      </c>
      <c r="U178" s="10">
        <v>183</v>
      </c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6">
        <v>199.9</v>
      </c>
      <c r="AM178" s="10">
        <v>199.9</v>
      </c>
      <c r="AN178" s="10"/>
      <c r="AO178" s="10"/>
      <c r="AP178" s="10"/>
      <c r="AQ178" s="10"/>
      <c r="AR178" s="11"/>
      <c r="AS178" s="10"/>
      <c r="AT178" s="10"/>
      <c r="AU178" s="12"/>
      <c r="AV178" s="13"/>
      <c r="AW178" s="10"/>
      <c r="AX178" s="11"/>
      <c r="AY178" s="10"/>
      <c r="AZ178" s="10"/>
      <c r="BA178" s="12"/>
      <c r="BB178" s="13"/>
      <c r="BC178" s="16">
        <v>217.2</v>
      </c>
      <c r="BD178" s="11">
        <v>217.2</v>
      </c>
      <c r="BE178" s="10"/>
      <c r="BF178" s="10"/>
      <c r="BG178" s="13"/>
      <c r="BH178" s="10"/>
      <c r="BI178" s="11"/>
      <c r="BJ178" s="10"/>
      <c r="BK178" s="10"/>
      <c r="BL178" s="12"/>
      <c r="BM178" s="13"/>
      <c r="BN178" s="10"/>
      <c r="BO178" s="11"/>
      <c r="BP178" s="10"/>
      <c r="BQ178" s="10"/>
      <c r="BR178" s="13"/>
      <c r="BS178" s="12"/>
    </row>
    <row r="179" spans="1:71" ht="32.25" thickBot="1" x14ac:dyDescent="0.3">
      <c r="A179" s="14" t="s">
        <v>142</v>
      </c>
      <c r="B179" s="15" t="s">
        <v>214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8" t="s">
        <v>143</v>
      </c>
      <c r="R179" s="15"/>
      <c r="S179" s="9"/>
      <c r="T179" s="10">
        <v>183</v>
      </c>
      <c r="U179" s="10">
        <v>183</v>
      </c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6">
        <v>199.9</v>
      </c>
      <c r="AM179" s="10">
        <v>199.9</v>
      </c>
      <c r="AN179" s="10"/>
      <c r="AO179" s="10"/>
      <c r="AP179" s="10"/>
      <c r="AQ179" s="10"/>
      <c r="AR179" s="11"/>
      <c r="AS179" s="10"/>
      <c r="AT179" s="10"/>
      <c r="AU179" s="12"/>
      <c r="AV179" s="13"/>
      <c r="AW179" s="10"/>
      <c r="AX179" s="11"/>
      <c r="AY179" s="10"/>
      <c r="AZ179" s="10"/>
      <c r="BA179" s="12"/>
      <c r="BB179" s="13"/>
      <c r="BC179" s="16">
        <v>217.2</v>
      </c>
      <c r="BD179" s="11">
        <v>217.2</v>
      </c>
      <c r="BE179" s="10"/>
      <c r="BF179" s="10"/>
      <c r="BG179" s="13"/>
      <c r="BH179" s="10"/>
      <c r="BI179" s="11"/>
      <c r="BJ179" s="10"/>
      <c r="BK179" s="10"/>
      <c r="BL179" s="12"/>
      <c r="BM179" s="13"/>
      <c r="BN179" s="10"/>
      <c r="BO179" s="11"/>
      <c r="BP179" s="10"/>
      <c r="BQ179" s="10"/>
      <c r="BR179" s="13"/>
      <c r="BS179" s="12"/>
    </row>
    <row r="180" spans="1:71" ht="15.75" x14ac:dyDescent="0.25">
      <c r="A180" s="14" t="s">
        <v>215</v>
      </c>
      <c r="B180" s="15" t="s">
        <v>214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8" t="s">
        <v>143</v>
      </c>
      <c r="R180" s="15" t="s">
        <v>216</v>
      </c>
      <c r="S180" s="9"/>
      <c r="T180" s="10">
        <v>183</v>
      </c>
      <c r="U180" s="10">
        <v>183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6">
        <v>199.9</v>
      </c>
      <c r="AM180" s="10">
        <v>199.9</v>
      </c>
      <c r="AN180" s="10"/>
      <c r="AO180" s="10"/>
      <c r="AP180" s="10"/>
      <c r="AQ180" s="10"/>
      <c r="AR180" s="11"/>
      <c r="AS180" s="10"/>
      <c r="AT180" s="10"/>
      <c r="AU180" s="12"/>
      <c r="AV180" s="13"/>
      <c r="AW180" s="10"/>
      <c r="AX180" s="11"/>
      <c r="AY180" s="10"/>
      <c r="AZ180" s="10"/>
      <c r="BA180" s="12"/>
      <c r="BB180" s="13"/>
      <c r="BC180" s="16">
        <v>217.2</v>
      </c>
      <c r="BD180" s="11">
        <v>217.2</v>
      </c>
      <c r="BE180" s="10"/>
      <c r="BF180" s="10"/>
      <c r="BG180" s="13"/>
      <c r="BH180" s="10"/>
      <c r="BI180" s="11"/>
      <c r="BJ180" s="10"/>
      <c r="BK180" s="10"/>
      <c r="BL180" s="12"/>
      <c r="BM180" s="13"/>
      <c r="BN180" s="10"/>
      <c r="BO180" s="11"/>
      <c r="BP180" s="10"/>
      <c r="BQ180" s="10"/>
      <c r="BR180" s="13"/>
      <c r="BS180" s="12"/>
    </row>
  </sheetData>
  <mergeCells count="59">
    <mergeCell ref="AL3:BC3"/>
    <mergeCell ref="A4:BC4"/>
    <mergeCell ref="T6:T8"/>
    <mergeCell ref="AI6:AI8"/>
    <mergeCell ref="AJ6:AJ8"/>
    <mergeCell ref="AE6:AE8"/>
    <mergeCell ref="AH6:AH8"/>
    <mergeCell ref="A6:A8"/>
    <mergeCell ref="B6:P8"/>
    <mergeCell ref="AC6:AC8"/>
    <mergeCell ref="AB6:AB8"/>
    <mergeCell ref="Z6:Z8"/>
    <mergeCell ref="Q6:Q8"/>
    <mergeCell ref="U6:U8"/>
    <mergeCell ref="S6:S8"/>
    <mergeCell ref="R6:R8"/>
    <mergeCell ref="BP6:BP8"/>
    <mergeCell ref="AO6:AO8"/>
    <mergeCell ref="Y6:Y8"/>
    <mergeCell ref="AZ6:AZ8"/>
    <mergeCell ref="X6:X8"/>
    <mergeCell ref="AD6:AD8"/>
    <mergeCell ref="AG6:AG8"/>
    <mergeCell ref="AM6:AM8"/>
    <mergeCell ref="AK6:AK8"/>
    <mergeCell ref="AV6:AV8"/>
    <mergeCell ref="AQ6:AQ8"/>
    <mergeCell ref="AS6:AS8"/>
    <mergeCell ref="AX6:AX8"/>
    <mergeCell ref="AY6:AY8"/>
    <mergeCell ref="AN6:AN8"/>
    <mergeCell ref="AA6:AA8"/>
    <mergeCell ref="BS6:BS8"/>
    <mergeCell ref="AF6:AF8"/>
    <mergeCell ref="BI6:BI8"/>
    <mergeCell ref="BN6:BN8"/>
    <mergeCell ref="BB6:BB8"/>
    <mergeCell ref="BF6:BF8"/>
    <mergeCell ref="BG6:BG8"/>
    <mergeCell ref="AT6:AT8"/>
    <mergeCell ref="AL6:AL8"/>
    <mergeCell ref="AR6:AR8"/>
    <mergeCell ref="BR6:BR8"/>
    <mergeCell ref="BQ6:BQ8"/>
    <mergeCell ref="BD6:BD8"/>
    <mergeCell ref="BM6:BM8"/>
    <mergeCell ref="BL6:BL8"/>
    <mergeCell ref="BK6:BK8"/>
    <mergeCell ref="W6:W8"/>
    <mergeCell ref="V6:V8"/>
    <mergeCell ref="BO6:BO8"/>
    <mergeCell ref="AW6:AW8"/>
    <mergeCell ref="BC6:BC8"/>
    <mergeCell ref="BH6:BH8"/>
    <mergeCell ref="AP6:AP8"/>
    <mergeCell ref="BE6:BE8"/>
    <mergeCell ref="BA6:BA8"/>
    <mergeCell ref="AU6:AU8"/>
    <mergeCell ref="BJ6:BJ8"/>
  </mergeCells>
  <phoneticPr fontId="0" type="noConversion"/>
  <pageMargins left="1.17" right="0.39" top="0.78" bottom="0.78" header="0" footer="0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workbookViewId="0">
      <selection sqref="A1:XFD1048576"/>
    </sheetView>
  </sheetViews>
  <sheetFormatPr defaultRowHeight="15" x14ac:dyDescent="0.25"/>
  <cols>
    <col min="1" max="1" width="87.28515625" style="22" customWidth="1"/>
    <col min="2" max="2" width="15.5703125" style="22" customWidth="1"/>
    <col min="3" max="3" width="9.7109375" style="22" customWidth="1"/>
    <col min="4" max="4" width="8.7109375" style="22" customWidth="1"/>
    <col min="5" max="5" width="18.85546875" style="22" customWidth="1"/>
    <col min="6" max="6" width="14.28515625" style="22" customWidth="1"/>
    <col min="7" max="7" width="12.42578125" style="22" customWidth="1"/>
    <col min="8" max="8" width="9.140625" style="22"/>
  </cols>
  <sheetData>
    <row r="1" spans="1:7" customFormat="1" ht="15.75" x14ac:dyDescent="0.25">
      <c r="A1" s="19"/>
      <c r="B1" s="19"/>
      <c r="C1" s="19"/>
      <c r="D1" s="19"/>
      <c r="E1" s="2"/>
      <c r="F1" s="22"/>
    </row>
    <row r="2" spans="1:7" customFormat="1" ht="15.75" x14ac:dyDescent="0.25">
      <c r="A2" s="19"/>
      <c r="B2" s="19"/>
      <c r="C2" s="86" t="s">
        <v>219</v>
      </c>
      <c r="D2" s="87"/>
      <c r="E2" s="87"/>
      <c r="F2" s="22"/>
    </row>
    <row r="3" spans="1:7" customFormat="1" ht="15.75" x14ac:dyDescent="0.25">
      <c r="A3" s="19"/>
      <c r="B3" s="19"/>
      <c r="C3" s="19"/>
      <c r="D3" s="19"/>
      <c r="E3" s="2"/>
      <c r="F3" s="22"/>
    </row>
    <row r="4" spans="1:7" customFormat="1" ht="18.75" x14ac:dyDescent="0.25">
      <c r="A4" s="88" t="s">
        <v>220</v>
      </c>
      <c r="B4" s="89"/>
      <c r="C4" s="89"/>
      <c r="D4" s="89"/>
      <c r="E4" s="89"/>
      <c r="F4" s="22"/>
    </row>
    <row r="5" spans="1:7" customFormat="1" ht="18.75" x14ac:dyDescent="0.25">
      <c r="A5" s="4"/>
      <c r="B5" s="4"/>
      <c r="C5" s="4"/>
      <c r="D5" s="4"/>
      <c r="E5" s="5"/>
      <c r="F5" s="22"/>
    </row>
    <row r="6" spans="1:7" customFormat="1" x14ac:dyDescent="0.25">
      <c r="A6" s="85" t="s">
        <v>0</v>
      </c>
      <c r="B6" s="85" t="s">
        <v>1</v>
      </c>
      <c r="C6" s="85" t="s">
        <v>2</v>
      </c>
      <c r="D6" s="85" t="s">
        <v>3</v>
      </c>
      <c r="E6" s="85" t="s">
        <v>5</v>
      </c>
      <c r="F6" s="22"/>
    </row>
    <row r="7" spans="1:7" customFormat="1" x14ac:dyDescent="0.25">
      <c r="A7" s="85"/>
      <c r="B7" s="85" t="s">
        <v>1</v>
      </c>
      <c r="C7" s="85" t="s">
        <v>2</v>
      </c>
      <c r="D7" s="85" t="s">
        <v>3</v>
      </c>
      <c r="E7" s="85" t="s">
        <v>5</v>
      </c>
      <c r="F7" s="22"/>
    </row>
    <row r="8" spans="1:7" customFormat="1" x14ac:dyDescent="0.25">
      <c r="A8" s="85"/>
      <c r="B8" s="85" t="s">
        <v>1</v>
      </c>
      <c r="C8" s="85" t="s">
        <v>2</v>
      </c>
      <c r="D8" s="85" t="s">
        <v>3</v>
      </c>
      <c r="E8" s="85" t="s">
        <v>5</v>
      </c>
      <c r="F8" s="22"/>
    </row>
    <row r="9" spans="1:7" customFormat="1" ht="15.75" x14ac:dyDescent="0.25">
      <c r="A9" s="7"/>
      <c r="B9" s="7"/>
      <c r="C9" s="7"/>
      <c r="D9" s="7"/>
      <c r="E9" s="7"/>
      <c r="F9" s="22"/>
    </row>
    <row r="10" spans="1:7" customFormat="1" ht="15.75" x14ac:dyDescent="0.25">
      <c r="A10" s="14" t="s">
        <v>24</v>
      </c>
      <c r="B10" s="15"/>
      <c r="C10" s="18"/>
      <c r="D10" s="15"/>
      <c r="E10" s="31">
        <f>E11+E50+E67+E96+E109+E128</f>
        <v>27085.9</v>
      </c>
      <c r="F10" s="31">
        <f>F11+F50+F67+F96+F109+F128</f>
        <v>3335.0834999999997</v>
      </c>
    </row>
    <row r="11" spans="1:7" customFormat="1" ht="41.25" customHeight="1" x14ac:dyDescent="0.25">
      <c r="A11" s="25" t="s">
        <v>25</v>
      </c>
      <c r="B11" s="15" t="s">
        <v>26</v>
      </c>
      <c r="C11" s="18"/>
      <c r="D11" s="15"/>
      <c r="E11" s="28">
        <v>8074.5</v>
      </c>
      <c r="F11" s="40">
        <f>F12</f>
        <v>1098.43562</v>
      </c>
    </row>
    <row r="12" spans="1:7" customFormat="1" ht="15.75" x14ac:dyDescent="0.25">
      <c r="A12" s="14" t="s">
        <v>27</v>
      </c>
      <c r="B12" s="15" t="s">
        <v>28</v>
      </c>
      <c r="C12" s="18"/>
      <c r="D12" s="15"/>
      <c r="E12" s="28">
        <f>E13+E30+E42</f>
        <v>8074.5</v>
      </c>
      <c r="F12" s="28">
        <f>F13+F30+F42</f>
        <v>1098.43562</v>
      </c>
    </row>
    <row r="13" spans="1:7" customFormat="1" ht="31.5" x14ac:dyDescent="0.25">
      <c r="A13" s="14" t="s">
        <v>29</v>
      </c>
      <c r="B13" s="15" t="s">
        <v>30</v>
      </c>
      <c r="C13" s="18"/>
      <c r="D13" s="15"/>
      <c r="E13" s="26">
        <f>E14+E26</f>
        <v>6477.4</v>
      </c>
      <c r="F13" s="26">
        <f>F14+F26</f>
        <v>820.13</v>
      </c>
      <c r="G13" s="30"/>
    </row>
    <row r="14" spans="1:7" customFormat="1" ht="15.75" x14ac:dyDescent="0.25">
      <c r="A14" s="14" t="s">
        <v>31</v>
      </c>
      <c r="B14" s="15" t="s">
        <v>32</v>
      </c>
      <c r="C14" s="18"/>
      <c r="D14" s="15"/>
      <c r="E14" s="28">
        <f>E15+E18+E21</f>
        <v>5032</v>
      </c>
      <c r="F14" s="38">
        <f>F15+F18+F21</f>
        <v>623.01</v>
      </c>
    </row>
    <row r="15" spans="1:7" customFormat="1" ht="47.25" x14ac:dyDescent="0.25">
      <c r="A15" s="14" t="s">
        <v>33</v>
      </c>
      <c r="B15" s="15" t="s">
        <v>32</v>
      </c>
      <c r="C15" s="18" t="s">
        <v>34</v>
      </c>
      <c r="D15" s="15"/>
      <c r="E15" s="16">
        <v>2087</v>
      </c>
      <c r="F15" s="34">
        <f>F16</f>
        <v>388.45000000000005</v>
      </c>
    </row>
    <row r="16" spans="1:7" customFormat="1" ht="15.75" x14ac:dyDescent="0.25">
      <c r="A16" s="14" t="s">
        <v>35</v>
      </c>
      <c r="B16" s="15" t="s">
        <v>32</v>
      </c>
      <c r="C16" s="18" t="s">
        <v>36</v>
      </c>
      <c r="D16" s="15"/>
      <c r="E16" s="16">
        <v>2087</v>
      </c>
      <c r="F16" s="22">
        <f>F17</f>
        <v>388.45000000000005</v>
      </c>
    </row>
    <row r="17" spans="1:8" ht="15.75" x14ac:dyDescent="0.25">
      <c r="A17" s="14" t="s">
        <v>37</v>
      </c>
      <c r="B17" s="15" t="s">
        <v>32</v>
      </c>
      <c r="C17" s="18" t="s">
        <v>36</v>
      </c>
      <c r="D17" s="15" t="s">
        <v>38</v>
      </c>
      <c r="E17" s="16">
        <v>2087</v>
      </c>
      <c r="F17">
        <f>318.54+69.91</f>
        <v>388.45000000000005</v>
      </c>
      <c r="G17"/>
      <c r="H17"/>
    </row>
    <row r="18" spans="1:8" ht="31.5" x14ac:dyDescent="0.25">
      <c r="A18" s="14" t="s">
        <v>39</v>
      </c>
      <c r="B18" s="15" t="s">
        <v>32</v>
      </c>
      <c r="C18" s="18" t="s">
        <v>40</v>
      </c>
      <c r="D18" s="15"/>
      <c r="E18" s="16">
        <v>2923</v>
      </c>
      <c r="F18" s="34">
        <f>F19</f>
        <v>234.56</v>
      </c>
      <c r="G18"/>
      <c r="H18"/>
    </row>
    <row r="19" spans="1:8" ht="31.5" x14ac:dyDescent="0.25">
      <c r="A19" s="14" t="s">
        <v>41</v>
      </c>
      <c r="B19" s="15" t="s">
        <v>32</v>
      </c>
      <c r="C19" s="18" t="s">
        <v>42</v>
      </c>
      <c r="D19" s="15"/>
      <c r="E19" s="16">
        <v>2923</v>
      </c>
      <c r="F19">
        <f>F20</f>
        <v>234.56</v>
      </c>
      <c r="G19"/>
      <c r="H19"/>
    </row>
    <row r="20" spans="1:8" ht="15.75" x14ac:dyDescent="0.25">
      <c r="A20" s="14" t="s">
        <v>37</v>
      </c>
      <c r="B20" s="15" t="s">
        <v>32</v>
      </c>
      <c r="C20" s="18" t="s">
        <v>42</v>
      </c>
      <c r="D20" s="15" t="s">
        <v>38</v>
      </c>
      <c r="E20" s="16">
        <v>2923</v>
      </c>
      <c r="F20">
        <f>49.74+184.82</f>
        <v>234.56</v>
      </c>
      <c r="G20"/>
      <c r="H20"/>
    </row>
    <row r="21" spans="1:8" ht="15.75" x14ac:dyDescent="0.25">
      <c r="A21" s="14" t="s">
        <v>43</v>
      </c>
      <c r="B21" s="15" t="s">
        <v>32</v>
      </c>
      <c r="C21" s="18" t="s">
        <v>44</v>
      </c>
      <c r="D21" s="15"/>
      <c r="E21" s="28">
        <f>E22+E24</f>
        <v>22</v>
      </c>
      <c r="F21" s="32">
        <f>F22+F24</f>
        <v>0</v>
      </c>
      <c r="G21"/>
      <c r="H21"/>
    </row>
    <row r="22" spans="1:8" ht="15.75" x14ac:dyDescent="0.25">
      <c r="A22" s="14" t="s">
        <v>45</v>
      </c>
      <c r="B22" s="15" t="s">
        <v>32</v>
      </c>
      <c r="C22" s="18" t="s">
        <v>46</v>
      </c>
      <c r="D22" s="15"/>
      <c r="E22" s="16">
        <v>12</v>
      </c>
      <c r="F22">
        <f>F23</f>
        <v>0</v>
      </c>
      <c r="G22"/>
      <c r="H22"/>
    </row>
    <row r="23" spans="1:8" ht="15.75" x14ac:dyDescent="0.25">
      <c r="A23" s="14" t="s">
        <v>37</v>
      </c>
      <c r="B23" s="15" t="s">
        <v>32</v>
      </c>
      <c r="C23" s="18" t="s">
        <v>46</v>
      </c>
      <c r="D23" s="15" t="s">
        <v>38</v>
      </c>
      <c r="E23" s="16">
        <v>12</v>
      </c>
      <c r="F23">
        <v>0</v>
      </c>
      <c r="G23"/>
      <c r="H23"/>
    </row>
    <row r="24" spans="1:8" ht="15.75" x14ac:dyDescent="0.25">
      <c r="A24" s="14" t="s">
        <v>47</v>
      </c>
      <c r="B24" s="15" t="s">
        <v>32</v>
      </c>
      <c r="C24" s="18" t="s">
        <v>48</v>
      </c>
      <c r="D24" s="15"/>
      <c r="E24" s="16">
        <v>10</v>
      </c>
      <c r="F24">
        <f>F25</f>
        <v>0</v>
      </c>
      <c r="G24"/>
      <c r="H24"/>
    </row>
    <row r="25" spans="1:8" ht="15.75" x14ac:dyDescent="0.25">
      <c r="A25" s="14" t="s">
        <v>37</v>
      </c>
      <c r="B25" s="15" t="s">
        <v>32</v>
      </c>
      <c r="C25" s="18" t="s">
        <v>48</v>
      </c>
      <c r="D25" s="15" t="s">
        <v>38</v>
      </c>
      <c r="E25" s="16">
        <v>10</v>
      </c>
      <c r="F25">
        <v>0</v>
      </c>
      <c r="G25"/>
      <c r="H25"/>
    </row>
    <row r="26" spans="1:8" ht="78.75" x14ac:dyDescent="0.25">
      <c r="A26" s="17" t="s">
        <v>49</v>
      </c>
      <c r="B26" s="15" t="s">
        <v>50</v>
      </c>
      <c r="C26" s="18"/>
      <c r="D26" s="15"/>
      <c r="E26" s="16">
        <v>1445.4</v>
      </c>
      <c r="F26" s="33">
        <f>F27</f>
        <v>197.12</v>
      </c>
      <c r="G26" s="30"/>
      <c r="H26" s="30"/>
    </row>
    <row r="27" spans="1:8" ht="47.25" x14ac:dyDescent="0.25">
      <c r="A27" s="14" t="s">
        <v>33</v>
      </c>
      <c r="B27" s="15" t="s">
        <v>50</v>
      </c>
      <c r="C27" s="18" t="s">
        <v>34</v>
      </c>
      <c r="D27" s="15"/>
      <c r="E27" s="16">
        <v>1445.4</v>
      </c>
      <c r="F27">
        <f>F28</f>
        <v>197.12</v>
      </c>
      <c r="G27"/>
      <c r="H27"/>
    </row>
    <row r="28" spans="1:8" ht="15.75" x14ac:dyDescent="0.25">
      <c r="A28" s="14" t="s">
        <v>35</v>
      </c>
      <c r="B28" s="15" t="s">
        <v>50</v>
      </c>
      <c r="C28" s="18" t="s">
        <v>36</v>
      </c>
      <c r="D28" s="15"/>
      <c r="E28" s="16">
        <v>1445.4</v>
      </c>
      <c r="F28">
        <f>F29</f>
        <v>197.12</v>
      </c>
      <c r="G28"/>
      <c r="H28"/>
    </row>
    <row r="29" spans="1:8" ht="15.75" x14ac:dyDescent="0.25">
      <c r="A29" s="14" t="s">
        <v>37</v>
      </c>
      <c r="B29" s="15" t="s">
        <v>50</v>
      </c>
      <c r="C29" s="18" t="s">
        <v>36</v>
      </c>
      <c r="D29" s="15" t="s">
        <v>38</v>
      </c>
      <c r="E29" s="16">
        <v>1445.4</v>
      </c>
      <c r="F29">
        <f>45.72+151.4</f>
        <v>197.12</v>
      </c>
      <c r="G29"/>
      <c r="H29"/>
    </row>
    <row r="30" spans="1:8" ht="31.5" x14ac:dyDescent="0.25">
      <c r="A30" s="14" t="s">
        <v>51</v>
      </c>
      <c r="B30" s="15" t="s">
        <v>52</v>
      </c>
      <c r="C30" s="18"/>
      <c r="D30" s="15"/>
      <c r="E30" s="26">
        <v>678</v>
      </c>
      <c r="F30" s="34">
        <v>95.29</v>
      </c>
      <c r="G30"/>
      <c r="H30"/>
    </row>
    <row r="31" spans="1:8" ht="15.75" x14ac:dyDescent="0.25">
      <c r="A31" s="14" t="s">
        <v>31</v>
      </c>
      <c r="B31" s="15" t="s">
        <v>53</v>
      </c>
      <c r="C31" s="18"/>
      <c r="D31" s="15"/>
      <c r="E31" s="16">
        <v>443</v>
      </c>
      <c r="F31" s="35">
        <f>41.59116+10.00127+0</f>
        <v>51.59243</v>
      </c>
      <c r="G31"/>
      <c r="H31"/>
    </row>
    <row r="32" spans="1:8" ht="47.25" x14ac:dyDescent="0.25">
      <c r="A32" s="14" t="s">
        <v>33</v>
      </c>
      <c r="B32" s="15" t="s">
        <v>53</v>
      </c>
      <c r="C32" s="18" t="s">
        <v>34</v>
      </c>
      <c r="D32" s="15"/>
      <c r="E32" s="16">
        <v>373</v>
      </c>
      <c r="F32"/>
      <c r="G32"/>
      <c r="H32"/>
    </row>
    <row r="33" spans="1:6" customFormat="1" ht="15.75" x14ac:dyDescent="0.25">
      <c r="A33" s="14" t="s">
        <v>35</v>
      </c>
      <c r="B33" s="15" t="s">
        <v>53</v>
      </c>
      <c r="C33" s="18" t="s">
        <v>36</v>
      </c>
      <c r="D33" s="15"/>
      <c r="E33" s="16">
        <v>373</v>
      </c>
    </row>
    <row r="34" spans="1:6" customFormat="1" ht="15.75" x14ac:dyDescent="0.25">
      <c r="A34" s="14" t="s">
        <v>37</v>
      </c>
      <c r="B34" s="15" t="s">
        <v>53</v>
      </c>
      <c r="C34" s="18" t="s">
        <v>36</v>
      </c>
      <c r="D34" s="15" t="s">
        <v>38</v>
      </c>
      <c r="E34" s="16">
        <v>373</v>
      </c>
    </row>
    <row r="35" spans="1:6" customFormat="1" ht="31.5" x14ac:dyDescent="0.25">
      <c r="A35" s="14" t="s">
        <v>39</v>
      </c>
      <c r="B35" s="15" t="s">
        <v>53</v>
      </c>
      <c r="C35" s="18" t="s">
        <v>40</v>
      </c>
      <c r="D35" s="15"/>
      <c r="E35" s="16">
        <v>70</v>
      </c>
    </row>
    <row r="36" spans="1:6" customFormat="1" ht="31.5" x14ac:dyDescent="0.25">
      <c r="A36" s="14" t="s">
        <v>41</v>
      </c>
      <c r="B36" s="15" t="s">
        <v>53</v>
      </c>
      <c r="C36" s="18" t="s">
        <v>42</v>
      </c>
      <c r="D36" s="15"/>
      <c r="E36" s="16">
        <v>70</v>
      </c>
    </row>
    <row r="37" spans="1:6" customFormat="1" ht="15.75" x14ac:dyDescent="0.25">
      <c r="A37" s="14" t="s">
        <v>37</v>
      </c>
      <c r="B37" s="15" t="s">
        <v>53</v>
      </c>
      <c r="C37" s="18" t="s">
        <v>42</v>
      </c>
      <c r="D37" s="15" t="s">
        <v>38</v>
      </c>
      <c r="E37" s="16">
        <v>70</v>
      </c>
    </row>
    <row r="38" spans="1:6" customFormat="1" ht="78.75" x14ac:dyDescent="0.25">
      <c r="A38" s="17" t="s">
        <v>49</v>
      </c>
      <c r="B38" s="15" t="s">
        <v>54</v>
      </c>
      <c r="C38" s="18"/>
      <c r="D38" s="15"/>
      <c r="E38" s="16">
        <v>235</v>
      </c>
      <c r="F38" s="35">
        <f>F39</f>
        <v>43.696460000000002</v>
      </c>
    </row>
    <row r="39" spans="1:6" customFormat="1" ht="47.25" x14ac:dyDescent="0.25">
      <c r="A39" s="14" t="s">
        <v>33</v>
      </c>
      <c r="B39" s="15" t="s">
        <v>54</v>
      </c>
      <c r="C39" s="18" t="s">
        <v>34</v>
      </c>
      <c r="D39" s="15"/>
      <c r="E39" s="16">
        <v>235</v>
      </c>
      <c r="F39" s="36">
        <f>F40</f>
        <v>43.696460000000002</v>
      </c>
    </row>
    <row r="40" spans="1:6" customFormat="1" ht="15.75" x14ac:dyDescent="0.25">
      <c r="A40" s="14" t="s">
        <v>35</v>
      </c>
      <c r="B40" s="15" t="s">
        <v>54</v>
      </c>
      <c r="C40" s="18" t="s">
        <v>36</v>
      </c>
      <c r="D40" s="15"/>
      <c r="E40" s="16">
        <v>235</v>
      </c>
      <c r="F40" s="36">
        <f>F41</f>
        <v>43.696460000000002</v>
      </c>
    </row>
    <row r="41" spans="1:6" customFormat="1" ht="15.75" x14ac:dyDescent="0.25">
      <c r="A41" s="14" t="s">
        <v>37</v>
      </c>
      <c r="B41" s="15" t="s">
        <v>54</v>
      </c>
      <c r="C41" s="18" t="s">
        <v>36</v>
      </c>
      <c r="D41" s="15" t="s">
        <v>38</v>
      </c>
      <c r="E41" s="16">
        <v>235</v>
      </c>
      <c r="F41" s="36">
        <f>10.13546+33.561</f>
        <v>43.696460000000002</v>
      </c>
    </row>
    <row r="42" spans="1:6" customFormat="1" ht="15.75" x14ac:dyDescent="0.25">
      <c r="A42" s="14" t="s">
        <v>55</v>
      </c>
      <c r="B42" s="15" t="s">
        <v>56</v>
      </c>
      <c r="C42" s="18"/>
      <c r="D42" s="15"/>
      <c r="E42" s="29">
        <f>E43</f>
        <v>919.1</v>
      </c>
      <c r="F42" s="39">
        <f>F43+F47</f>
        <v>183.01561999999998</v>
      </c>
    </row>
    <row r="43" spans="1:6" customFormat="1" ht="15.75" x14ac:dyDescent="0.25">
      <c r="A43" s="14" t="s">
        <v>31</v>
      </c>
      <c r="B43" s="15" t="s">
        <v>57</v>
      </c>
      <c r="C43" s="18"/>
      <c r="D43" s="15"/>
      <c r="E43" s="28">
        <f>E44+E47</f>
        <v>919.1</v>
      </c>
      <c r="F43" s="36">
        <f>F44</f>
        <v>180.26561999999998</v>
      </c>
    </row>
    <row r="44" spans="1:6" customFormat="1" ht="47.25" x14ac:dyDescent="0.25">
      <c r="A44" s="14" t="s">
        <v>33</v>
      </c>
      <c r="B44" s="15" t="s">
        <v>57</v>
      </c>
      <c r="C44" s="18" t="s">
        <v>34</v>
      </c>
      <c r="D44" s="15"/>
      <c r="E44" s="16">
        <v>839</v>
      </c>
      <c r="F44" s="37">
        <f>F45</f>
        <v>180.26561999999998</v>
      </c>
    </row>
    <row r="45" spans="1:6" customFormat="1" ht="15.75" x14ac:dyDescent="0.25">
      <c r="A45" s="14" t="s">
        <v>35</v>
      </c>
      <c r="B45" s="15" t="s">
        <v>57</v>
      </c>
      <c r="C45" s="18" t="s">
        <v>36</v>
      </c>
      <c r="D45" s="15"/>
      <c r="E45" s="16">
        <v>839</v>
      </c>
      <c r="F45" s="36">
        <f>F46</f>
        <v>180.26561999999998</v>
      </c>
    </row>
    <row r="46" spans="1:6" customFormat="1" ht="15.75" x14ac:dyDescent="0.25">
      <c r="A46" s="14" t="s">
        <v>58</v>
      </c>
      <c r="B46" s="15" t="s">
        <v>57</v>
      </c>
      <c r="C46" s="18" t="s">
        <v>36</v>
      </c>
      <c r="D46" s="15" t="s">
        <v>59</v>
      </c>
      <c r="E46" s="16">
        <v>839</v>
      </c>
      <c r="F46" s="36">
        <f>142.86745+37.39817</f>
        <v>180.26561999999998</v>
      </c>
    </row>
    <row r="47" spans="1:6" customFormat="1" ht="31.5" x14ac:dyDescent="0.25">
      <c r="A47" s="14" t="s">
        <v>39</v>
      </c>
      <c r="B47" s="15" t="s">
        <v>57</v>
      </c>
      <c r="C47" s="18" t="s">
        <v>40</v>
      </c>
      <c r="D47" s="15"/>
      <c r="E47" s="16">
        <v>80.099999999999994</v>
      </c>
      <c r="F47" s="22">
        <f>F48</f>
        <v>2.75</v>
      </c>
    </row>
    <row r="48" spans="1:6" customFormat="1" ht="31.5" x14ac:dyDescent="0.25">
      <c r="A48" s="14" t="s">
        <v>41</v>
      </c>
      <c r="B48" s="15" t="s">
        <v>57</v>
      </c>
      <c r="C48" s="18" t="s">
        <v>42</v>
      </c>
      <c r="D48" s="15"/>
      <c r="E48" s="16">
        <v>80.099999999999994</v>
      </c>
      <c r="F48">
        <f>F49</f>
        <v>2.75</v>
      </c>
    </row>
    <row r="49" spans="1:6" customFormat="1" ht="15.75" x14ac:dyDescent="0.25">
      <c r="A49" s="14" t="s">
        <v>58</v>
      </c>
      <c r="B49" s="15" t="s">
        <v>57</v>
      </c>
      <c r="C49" s="18" t="s">
        <v>42</v>
      </c>
      <c r="D49" s="15" t="s">
        <v>59</v>
      </c>
      <c r="E49" s="16">
        <v>80.099999999999994</v>
      </c>
      <c r="F49">
        <v>2.75</v>
      </c>
    </row>
    <row r="50" spans="1:6" customFormat="1" ht="57.75" customHeight="1" x14ac:dyDescent="0.25">
      <c r="A50" s="25" t="s">
        <v>60</v>
      </c>
      <c r="B50" s="15" t="s">
        <v>61</v>
      </c>
      <c r="C50" s="18"/>
      <c r="D50" s="15"/>
      <c r="E50" s="28">
        <f>E51+E61</f>
        <v>1020</v>
      </c>
      <c r="F50" s="41">
        <f>F51+F61</f>
        <v>0</v>
      </c>
    </row>
    <row r="51" spans="1:6" customFormat="1" ht="15.75" x14ac:dyDescent="0.25">
      <c r="A51" s="14" t="s">
        <v>27</v>
      </c>
      <c r="B51" s="15" t="s">
        <v>62</v>
      </c>
      <c r="C51" s="18"/>
      <c r="D51" s="15"/>
      <c r="E51" s="16">
        <v>120</v>
      </c>
      <c r="F51">
        <v>0</v>
      </c>
    </row>
    <row r="52" spans="1:6" customFormat="1" ht="31.5" x14ac:dyDescent="0.25">
      <c r="A52" s="14" t="s">
        <v>63</v>
      </c>
      <c r="B52" s="15" t="s">
        <v>64</v>
      </c>
      <c r="C52" s="18"/>
      <c r="D52" s="15"/>
      <c r="E52" s="16">
        <v>120</v>
      </c>
      <c r="F52">
        <v>0</v>
      </c>
    </row>
    <row r="53" spans="1:6" customFormat="1" ht="31.5" x14ac:dyDescent="0.25">
      <c r="A53" s="14" t="s">
        <v>65</v>
      </c>
      <c r="B53" s="15" t="s">
        <v>66</v>
      </c>
      <c r="C53" s="18"/>
      <c r="D53" s="15"/>
      <c r="E53" s="16">
        <v>100</v>
      </c>
      <c r="F53">
        <v>0</v>
      </c>
    </row>
    <row r="54" spans="1:6" customFormat="1" ht="31.5" x14ac:dyDescent="0.25">
      <c r="A54" s="14" t="s">
        <v>39</v>
      </c>
      <c r="B54" s="15" t="s">
        <v>66</v>
      </c>
      <c r="C54" s="18" t="s">
        <v>40</v>
      </c>
      <c r="D54" s="15"/>
      <c r="E54" s="16">
        <v>100</v>
      </c>
      <c r="F54">
        <v>0</v>
      </c>
    </row>
    <row r="55" spans="1:6" customFormat="1" ht="31.5" x14ac:dyDescent="0.25">
      <c r="A55" s="14" t="s">
        <v>41</v>
      </c>
      <c r="B55" s="15" t="s">
        <v>66</v>
      </c>
      <c r="C55" s="18" t="s">
        <v>42</v>
      </c>
      <c r="D55" s="15"/>
      <c r="E55" s="16">
        <v>100</v>
      </c>
      <c r="F55">
        <v>0</v>
      </c>
    </row>
    <row r="56" spans="1:6" customFormat="1" ht="15.75" x14ac:dyDescent="0.25">
      <c r="A56" s="14" t="s">
        <v>67</v>
      </c>
      <c r="B56" s="15" t="s">
        <v>66</v>
      </c>
      <c r="C56" s="18" t="s">
        <v>42</v>
      </c>
      <c r="D56" s="15" t="s">
        <v>68</v>
      </c>
      <c r="E56" s="16">
        <v>100</v>
      </c>
      <c r="F56">
        <v>0</v>
      </c>
    </row>
    <row r="57" spans="1:6" customFormat="1" ht="31.5" x14ac:dyDescent="0.25">
      <c r="A57" s="14" t="s">
        <v>69</v>
      </c>
      <c r="B57" s="15" t="s">
        <v>70</v>
      </c>
      <c r="C57" s="18"/>
      <c r="D57" s="15"/>
      <c r="E57" s="16">
        <v>20</v>
      </c>
      <c r="F57">
        <v>0</v>
      </c>
    </row>
    <row r="58" spans="1:6" customFormat="1" ht="31.5" x14ac:dyDescent="0.25">
      <c r="A58" s="14" t="s">
        <v>39</v>
      </c>
      <c r="B58" s="15" t="s">
        <v>70</v>
      </c>
      <c r="C58" s="18" t="s">
        <v>40</v>
      </c>
      <c r="D58" s="15"/>
      <c r="E58" s="16">
        <v>20</v>
      </c>
      <c r="F58">
        <v>0</v>
      </c>
    </row>
    <row r="59" spans="1:6" customFormat="1" ht="31.5" x14ac:dyDescent="0.25">
      <c r="A59" s="14" t="s">
        <v>41</v>
      </c>
      <c r="B59" s="15" t="s">
        <v>70</v>
      </c>
      <c r="C59" s="18" t="s">
        <v>42</v>
      </c>
      <c r="D59" s="15"/>
      <c r="E59" s="16">
        <v>20</v>
      </c>
      <c r="F59">
        <v>0</v>
      </c>
    </row>
    <row r="60" spans="1:6" customFormat="1" ht="15.75" x14ac:dyDescent="0.25">
      <c r="A60" s="14" t="s">
        <v>67</v>
      </c>
      <c r="B60" s="15" t="s">
        <v>70</v>
      </c>
      <c r="C60" s="18" t="s">
        <v>42</v>
      </c>
      <c r="D60" s="15" t="s">
        <v>68</v>
      </c>
      <c r="E60" s="16">
        <v>20</v>
      </c>
      <c r="F60">
        <v>0</v>
      </c>
    </row>
    <row r="61" spans="1:6" customFormat="1" ht="15.75" x14ac:dyDescent="0.25">
      <c r="A61" s="14" t="s">
        <v>71</v>
      </c>
      <c r="B61" s="15" t="s">
        <v>72</v>
      </c>
      <c r="C61" s="18"/>
      <c r="D61" s="15"/>
      <c r="E61" s="16">
        <v>900</v>
      </c>
      <c r="F61">
        <v>0</v>
      </c>
    </row>
    <row r="62" spans="1:6" customFormat="1" ht="31.5" x14ac:dyDescent="0.25">
      <c r="A62" s="14" t="s">
        <v>73</v>
      </c>
      <c r="B62" s="15" t="s">
        <v>74</v>
      </c>
      <c r="C62" s="18"/>
      <c r="D62" s="15"/>
      <c r="E62" s="16">
        <v>900</v>
      </c>
      <c r="F62">
        <v>0</v>
      </c>
    </row>
    <row r="63" spans="1:6" customFormat="1" ht="15.75" x14ac:dyDescent="0.25">
      <c r="A63" s="14" t="s">
        <v>75</v>
      </c>
      <c r="B63" s="15" t="s">
        <v>76</v>
      </c>
      <c r="C63" s="18"/>
      <c r="D63" s="15"/>
      <c r="E63" s="16">
        <v>900</v>
      </c>
      <c r="F63">
        <v>0</v>
      </c>
    </row>
    <row r="64" spans="1:6" customFormat="1" ht="15.75" x14ac:dyDescent="0.25">
      <c r="A64" s="14" t="s">
        <v>43</v>
      </c>
      <c r="B64" s="15" t="s">
        <v>76</v>
      </c>
      <c r="C64" s="18" t="s">
        <v>44</v>
      </c>
      <c r="D64" s="15"/>
      <c r="E64" s="16">
        <v>900</v>
      </c>
      <c r="F64">
        <v>0</v>
      </c>
    </row>
    <row r="65" spans="1:7" customFormat="1" ht="47.25" x14ac:dyDescent="0.25">
      <c r="A65" s="14" t="s">
        <v>77</v>
      </c>
      <c r="B65" s="15" t="s">
        <v>76</v>
      </c>
      <c r="C65" s="18" t="s">
        <v>78</v>
      </c>
      <c r="D65" s="15"/>
      <c r="E65" s="16">
        <v>900</v>
      </c>
      <c r="F65">
        <v>0</v>
      </c>
    </row>
    <row r="66" spans="1:7" customFormat="1" ht="15.75" x14ac:dyDescent="0.25">
      <c r="A66" s="14" t="s">
        <v>67</v>
      </c>
      <c r="B66" s="15" t="s">
        <v>76</v>
      </c>
      <c r="C66" s="18" t="s">
        <v>78</v>
      </c>
      <c r="D66" s="15" t="s">
        <v>68</v>
      </c>
      <c r="E66" s="16">
        <v>900</v>
      </c>
      <c r="F66">
        <v>0</v>
      </c>
    </row>
    <row r="67" spans="1:7" customFormat="1" ht="43.5" customHeight="1" x14ac:dyDescent="0.25">
      <c r="A67" s="25" t="s">
        <v>79</v>
      </c>
      <c r="B67" s="15" t="s">
        <v>80</v>
      </c>
      <c r="C67" s="18"/>
      <c r="D67" s="15"/>
      <c r="E67" s="28">
        <f>E68+E90</f>
        <v>1410</v>
      </c>
      <c r="F67" s="42">
        <f>F68+F90</f>
        <v>218.66399999999999</v>
      </c>
    </row>
    <row r="68" spans="1:7" customFormat="1" ht="15.75" x14ac:dyDescent="0.25">
      <c r="A68" s="14" t="s">
        <v>27</v>
      </c>
      <c r="B68" s="15" t="s">
        <v>81</v>
      </c>
      <c r="C68" s="18"/>
      <c r="D68" s="15"/>
      <c r="E68" s="26">
        <v>1130</v>
      </c>
      <c r="F68" s="32">
        <f>F69</f>
        <v>218.66399999999999</v>
      </c>
      <c r="G68" s="30">
        <f>E69+E70</f>
        <v>1880</v>
      </c>
    </row>
    <row r="69" spans="1:7" customFormat="1" ht="31.5" x14ac:dyDescent="0.25">
      <c r="A69" s="14" t="s">
        <v>82</v>
      </c>
      <c r="B69" s="15" t="s">
        <v>83</v>
      </c>
      <c r="C69" s="18"/>
      <c r="D69" s="15"/>
      <c r="E69" s="16">
        <v>1030</v>
      </c>
      <c r="F69">
        <f>F70</f>
        <v>218.66399999999999</v>
      </c>
    </row>
    <row r="70" spans="1:7" customFormat="1" ht="15.75" x14ac:dyDescent="0.25">
      <c r="A70" s="14" t="s">
        <v>84</v>
      </c>
      <c r="B70" s="15" t="s">
        <v>85</v>
      </c>
      <c r="C70" s="18"/>
      <c r="D70" s="15"/>
      <c r="E70" s="16">
        <v>850</v>
      </c>
      <c r="F70">
        <f>F73</f>
        <v>218.66399999999999</v>
      </c>
    </row>
    <row r="71" spans="1:7" customFormat="1" ht="31.5" x14ac:dyDescent="0.25">
      <c r="A71" s="14" t="s">
        <v>39</v>
      </c>
      <c r="B71" s="15" t="s">
        <v>85</v>
      </c>
      <c r="C71" s="18" t="s">
        <v>40</v>
      </c>
      <c r="D71" s="15"/>
      <c r="E71" s="16">
        <v>750</v>
      </c>
    </row>
    <row r="72" spans="1:7" customFormat="1" ht="31.5" x14ac:dyDescent="0.25">
      <c r="A72" s="14" t="s">
        <v>41</v>
      </c>
      <c r="B72" s="15" t="s">
        <v>85</v>
      </c>
      <c r="C72" s="18" t="s">
        <v>42</v>
      </c>
      <c r="D72" s="15"/>
      <c r="E72" s="16">
        <v>750</v>
      </c>
    </row>
    <row r="73" spans="1:7" customFormat="1" ht="15.75" x14ac:dyDescent="0.25">
      <c r="A73" s="14" t="s">
        <v>86</v>
      </c>
      <c r="B73" s="15" t="s">
        <v>85</v>
      </c>
      <c r="C73" s="18" t="s">
        <v>42</v>
      </c>
      <c r="D73" s="15" t="s">
        <v>87</v>
      </c>
      <c r="E73" s="16">
        <v>750</v>
      </c>
      <c r="F73">
        <v>218.66399999999999</v>
      </c>
    </row>
    <row r="74" spans="1:7" customFormat="1" ht="31.5" x14ac:dyDescent="0.25">
      <c r="A74" s="14" t="s">
        <v>88</v>
      </c>
      <c r="B74" s="15" t="s">
        <v>85</v>
      </c>
      <c r="C74" s="18" t="s">
        <v>89</v>
      </c>
      <c r="D74" s="15"/>
      <c r="E74" s="16">
        <v>100</v>
      </c>
    </row>
    <row r="75" spans="1:7" customFormat="1" ht="15.75" x14ac:dyDescent="0.25">
      <c r="A75" s="14" t="s">
        <v>90</v>
      </c>
      <c r="B75" s="15" t="s">
        <v>85</v>
      </c>
      <c r="C75" s="18" t="s">
        <v>91</v>
      </c>
      <c r="D75" s="15"/>
      <c r="E75" s="16">
        <v>100</v>
      </c>
    </row>
    <row r="76" spans="1:7" customFormat="1" ht="15.75" x14ac:dyDescent="0.25">
      <c r="A76" s="14" t="s">
        <v>86</v>
      </c>
      <c r="B76" s="15" t="s">
        <v>85</v>
      </c>
      <c r="C76" s="18" t="s">
        <v>91</v>
      </c>
      <c r="D76" s="15" t="s">
        <v>87</v>
      </c>
      <c r="E76" s="16">
        <v>100</v>
      </c>
    </row>
    <row r="77" spans="1:7" customFormat="1" ht="15.75" x14ac:dyDescent="0.25">
      <c r="A77" s="14" t="s">
        <v>92</v>
      </c>
      <c r="B77" s="15" t="s">
        <v>93</v>
      </c>
      <c r="C77" s="18"/>
      <c r="D77" s="15"/>
      <c r="E77" s="16">
        <v>130</v>
      </c>
    </row>
    <row r="78" spans="1:7" customFormat="1" ht="31.5" x14ac:dyDescent="0.25">
      <c r="A78" s="14" t="s">
        <v>39</v>
      </c>
      <c r="B78" s="15" t="s">
        <v>93</v>
      </c>
      <c r="C78" s="18" t="s">
        <v>40</v>
      </c>
      <c r="D78" s="15"/>
      <c r="E78" s="16">
        <v>130</v>
      </c>
    </row>
    <row r="79" spans="1:7" customFormat="1" ht="31.5" x14ac:dyDescent="0.25">
      <c r="A79" s="14" t="s">
        <v>41</v>
      </c>
      <c r="B79" s="15" t="s">
        <v>93</v>
      </c>
      <c r="C79" s="18" t="s">
        <v>42</v>
      </c>
      <c r="D79" s="15"/>
      <c r="E79" s="16">
        <v>130</v>
      </c>
    </row>
    <row r="80" spans="1:7" customFormat="1" ht="15.75" x14ac:dyDescent="0.25">
      <c r="A80" s="14" t="s">
        <v>86</v>
      </c>
      <c r="B80" s="15" t="s">
        <v>93</v>
      </c>
      <c r="C80" s="18" t="s">
        <v>42</v>
      </c>
      <c r="D80" s="15" t="s">
        <v>87</v>
      </c>
      <c r="E80" s="16">
        <v>130</v>
      </c>
    </row>
    <row r="81" spans="1:6" customFormat="1" ht="15.75" x14ac:dyDescent="0.25">
      <c r="A81" s="14" t="s">
        <v>94</v>
      </c>
      <c r="B81" s="15" t="s">
        <v>95</v>
      </c>
      <c r="C81" s="18"/>
      <c r="D81" s="15"/>
      <c r="E81" s="16">
        <v>50</v>
      </c>
    </row>
    <row r="82" spans="1:6" customFormat="1" ht="31.5" x14ac:dyDescent="0.25">
      <c r="A82" s="14" t="s">
        <v>39</v>
      </c>
      <c r="B82" s="15" t="s">
        <v>95</v>
      </c>
      <c r="C82" s="18" t="s">
        <v>40</v>
      </c>
      <c r="D82" s="15"/>
      <c r="E82" s="16">
        <v>50</v>
      </c>
    </row>
    <row r="83" spans="1:6" customFormat="1" ht="31.5" x14ac:dyDescent="0.25">
      <c r="A83" s="14" t="s">
        <v>41</v>
      </c>
      <c r="B83" s="15" t="s">
        <v>95</v>
      </c>
      <c r="C83" s="18" t="s">
        <v>42</v>
      </c>
      <c r="D83" s="15"/>
      <c r="E83" s="16">
        <v>50</v>
      </c>
    </row>
    <row r="84" spans="1:6" customFormat="1" ht="15.75" x14ac:dyDescent="0.25">
      <c r="A84" s="14" t="s">
        <v>86</v>
      </c>
      <c r="B84" s="15" t="s">
        <v>95</v>
      </c>
      <c r="C84" s="18" t="s">
        <v>42</v>
      </c>
      <c r="D84" s="15" t="s">
        <v>87</v>
      </c>
      <c r="E84" s="16">
        <v>50</v>
      </c>
    </row>
    <row r="85" spans="1:6" customFormat="1" ht="31.5" x14ac:dyDescent="0.25">
      <c r="A85" s="14" t="s">
        <v>96</v>
      </c>
      <c r="B85" s="15" t="s">
        <v>97</v>
      </c>
      <c r="C85" s="18"/>
      <c r="D85" s="15"/>
      <c r="E85" s="16">
        <v>100</v>
      </c>
    </row>
    <row r="86" spans="1:6" customFormat="1" ht="15.75" x14ac:dyDescent="0.25">
      <c r="A86" s="14" t="s">
        <v>98</v>
      </c>
      <c r="B86" s="15" t="s">
        <v>99</v>
      </c>
      <c r="C86" s="18"/>
      <c r="D86" s="15"/>
      <c r="E86" s="16">
        <v>100</v>
      </c>
    </row>
    <row r="87" spans="1:6" customFormat="1" ht="31.5" x14ac:dyDescent="0.25">
      <c r="A87" s="14" t="s">
        <v>39</v>
      </c>
      <c r="B87" s="15" t="s">
        <v>99</v>
      </c>
      <c r="C87" s="18" t="s">
        <v>40</v>
      </c>
      <c r="D87" s="15"/>
      <c r="E87" s="16">
        <v>100</v>
      </c>
    </row>
    <row r="88" spans="1:6" customFormat="1" ht="31.5" x14ac:dyDescent="0.25">
      <c r="A88" s="14" t="s">
        <v>41</v>
      </c>
      <c r="B88" s="15" t="s">
        <v>99</v>
      </c>
      <c r="C88" s="18" t="s">
        <v>42</v>
      </c>
      <c r="D88" s="15"/>
      <c r="E88" s="16">
        <v>100</v>
      </c>
    </row>
    <row r="89" spans="1:6" customFormat="1" ht="15.75" x14ac:dyDescent="0.25">
      <c r="A89" s="14" t="s">
        <v>86</v>
      </c>
      <c r="B89" s="15" t="s">
        <v>99</v>
      </c>
      <c r="C89" s="18" t="s">
        <v>42</v>
      </c>
      <c r="D89" s="15" t="s">
        <v>87</v>
      </c>
      <c r="E89" s="16">
        <v>100</v>
      </c>
    </row>
    <row r="90" spans="1:6" customFormat="1" ht="15.75" x14ac:dyDescent="0.25">
      <c r="A90" s="14" t="s">
        <v>71</v>
      </c>
      <c r="B90" s="15" t="s">
        <v>100</v>
      </c>
      <c r="C90" s="18"/>
      <c r="D90" s="15"/>
      <c r="E90" s="26">
        <v>280</v>
      </c>
    </row>
    <row r="91" spans="1:6" customFormat="1" ht="31.5" x14ac:dyDescent="0.25">
      <c r="A91" s="14" t="s">
        <v>101</v>
      </c>
      <c r="B91" s="15" t="s">
        <v>102</v>
      </c>
      <c r="C91" s="18"/>
      <c r="D91" s="15"/>
      <c r="E91" s="16">
        <v>280</v>
      </c>
    </row>
    <row r="92" spans="1:6" customFormat="1" ht="31.5" x14ac:dyDescent="0.25">
      <c r="A92" s="14" t="s">
        <v>103</v>
      </c>
      <c r="B92" s="15" t="s">
        <v>104</v>
      </c>
      <c r="C92" s="18"/>
      <c r="D92" s="15"/>
      <c r="E92" s="16">
        <v>280</v>
      </c>
    </row>
    <row r="93" spans="1:6" customFormat="1" ht="31.5" x14ac:dyDescent="0.25">
      <c r="A93" s="14" t="s">
        <v>39</v>
      </c>
      <c r="B93" s="15" t="s">
        <v>104</v>
      </c>
      <c r="C93" s="18" t="s">
        <v>40</v>
      </c>
      <c r="D93" s="15"/>
      <c r="E93" s="16">
        <v>280</v>
      </c>
    </row>
    <row r="94" spans="1:6" customFormat="1" ht="31.5" x14ac:dyDescent="0.25">
      <c r="A94" s="14" t="s">
        <v>41</v>
      </c>
      <c r="B94" s="15" t="s">
        <v>104</v>
      </c>
      <c r="C94" s="18" t="s">
        <v>42</v>
      </c>
      <c r="D94" s="15"/>
      <c r="E94" s="16">
        <v>280</v>
      </c>
    </row>
    <row r="95" spans="1:6" customFormat="1" ht="15.75" x14ac:dyDescent="0.25">
      <c r="A95" s="14" t="s">
        <v>67</v>
      </c>
      <c r="B95" s="15" t="s">
        <v>104</v>
      </c>
      <c r="C95" s="18" t="s">
        <v>42</v>
      </c>
      <c r="D95" s="15" t="s">
        <v>68</v>
      </c>
      <c r="E95" s="16">
        <v>280</v>
      </c>
    </row>
    <row r="96" spans="1:6" customFormat="1" ht="38.25" customHeight="1" x14ac:dyDescent="0.25">
      <c r="A96" s="25" t="s">
        <v>105</v>
      </c>
      <c r="B96" s="15" t="s">
        <v>106</v>
      </c>
      <c r="C96" s="18"/>
      <c r="D96" s="15"/>
      <c r="E96" s="29">
        <f>E97+E103</f>
        <v>2467.1</v>
      </c>
      <c r="F96" s="41">
        <f>F97+F103</f>
        <v>503.82400000000001</v>
      </c>
    </row>
    <row r="97" spans="1:6" customFormat="1" ht="15.75" x14ac:dyDescent="0.25">
      <c r="A97" s="14" t="s">
        <v>27</v>
      </c>
      <c r="B97" s="15" t="s">
        <v>107</v>
      </c>
      <c r="C97" s="18"/>
      <c r="D97" s="15"/>
      <c r="E97" s="16">
        <v>1000</v>
      </c>
      <c r="F97">
        <v>448</v>
      </c>
    </row>
    <row r="98" spans="1:6" customFormat="1" ht="31.5" x14ac:dyDescent="0.25">
      <c r="A98" s="14" t="s">
        <v>108</v>
      </c>
      <c r="B98" s="15" t="s">
        <v>109</v>
      </c>
      <c r="C98" s="18"/>
      <c r="D98" s="15"/>
      <c r="E98" s="16">
        <v>1000</v>
      </c>
    </row>
    <row r="99" spans="1:6" customFormat="1" ht="15.75" x14ac:dyDescent="0.25">
      <c r="A99" s="14" t="s">
        <v>110</v>
      </c>
      <c r="B99" s="15" t="s">
        <v>111</v>
      </c>
      <c r="C99" s="18"/>
      <c r="D99" s="15"/>
      <c r="E99" s="16">
        <v>1000</v>
      </c>
    </row>
    <row r="100" spans="1:6" customFormat="1" ht="31.5" x14ac:dyDescent="0.25">
      <c r="A100" s="14" t="s">
        <v>39</v>
      </c>
      <c r="B100" s="15" t="s">
        <v>111</v>
      </c>
      <c r="C100" s="18" t="s">
        <v>40</v>
      </c>
      <c r="D100" s="15"/>
      <c r="E100" s="16">
        <v>1000</v>
      </c>
    </row>
    <row r="101" spans="1:6" customFormat="1" ht="31.5" x14ac:dyDescent="0.25">
      <c r="A101" s="14" t="s">
        <v>41</v>
      </c>
      <c r="B101" s="15" t="s">
        <v>111</v>
      </c>
      <c r="C101" s="18" t="s">
        <v>42</v>
      </c>
      <c r="D101" s="15"/>
      <c r="E101" s="16">
        <v>1000</v>
      </c>
    </row>
    <row r="102" spans="1:6" customFormat="1" ht="15.75" x14ac:dyDescent="0.25">
      <c r="A102" s="14" t="s">
        <v>112</v>
      </c>
      <c r="B102" s="15" t="s">
        <v>111</v>
      </c>
      <c r="C102" s="18" t="s">
        <v>42</v>
      </c>
      <c r="D102" s="15" t="s">
        <v>113</v>
      </c>
      <c r="E102" s="16">
        <v>1000</v>
      </c>
    </row>
    <row r="103" spans="1:6" customFormat="1" ht="15.75" x14ac:dyDescent="0.25">
      <c r="A103" s="14" t="s">
        <v>71</v>
      </c>
      <c r="B103" s="15" t="s">
        <v>114</v>
      </c>
      <c r="C103" s="18"/>
      <c r="D103" s="15"/>
      <c r="E103" s="16">
        <v>1467.1</v>
      </c>
      <c r="F103">
        <v>55.823999999999998</v>
      </c>
    </row>
    <row r="104" spans="1:6" customFormat="1" ht="31.5" x14ac:dyDescent="0.25">
      <c r="A104" s="14" t="s">
        <v>115</v>
      </c>
      <c r="B104" s="15" t="s">
        <v>116</v>
      </c>
      <c r="C104" s="18"/>
      <c r="D104" s="15"/>
      <c r="E104" s="16">
        <v>1467.1</v>
      </c>
    </row>
    <row r="105" spans="1:6" customFormat="1" ht="15.75" x14ac:dyDescent="0.25">
      <c r="A105" s="14" t="s">
        <v>117</v>
      </c>
      <c r="B105" s="15" t="s">
        <v>118</v>
      </c>
      <c r="C105" s="18"/>
      <c r="D105" s="15"/>
      <c r="E105" s="16">
        <v>1467.1</v>
      </c>
    </row>
    <row r="106" spans="1:6" customFormat="1" ht="31.5" x14ac:dyDescent="0.25">
      <c r="A106" s="14" t="s">
        <v>39</v>
      </c>
      <c r="B106" s="15" t="s">
        <v>118</v>
      </c>
      <c r="C106" s="18" t="s">
        <v>40</v>
      </c>
      <c r="D106" s="15"/>
      <c r="E106" s="16">
        <v>1467.1</v>
      </c>
    </row>
    <row r="107" spans="1:6" customFormat="1" ht="31.5" x14ac:dyDescent="0.25">
      <c r="A107" s="14" t="s">
        <v>41</v>
      </c>
      <c r="B107" s="15" t="s">
        <v>118</v>
      </c>
      <c r="C107" s="18" t="s">
        <v>42</v>
      </c>
      <c r="D107" s="15"/>
      <c r="E107" s="16">
        <v>1467.1</v>
      </c>
    </row>
    <row r="108" spans="1:6" customFormat="1" ht="15.75" x14ac:dyDescent="0.25">
      <c r="A108" s="14" t="s">
        <v>112</v>
      </c>
      <c r="B108" s="15" t="s">
        <v>118</v>
      </c>
      <c r="C108" s="18" t="s">
        <v>42</v>
      </c>
      <c r="D108" s="15" t="s">
        <v>113</v>
      </c>
      <c r="E108" s="16">
        <v>1467.1</v>
      </c>
    </row>
    <row r="109" spans="1:6" customFormat="1" ht="34.5" customHeight="1" x14ac:dyDescent="0.25">
      <c r="A109" s="25" t="s">
        <v>119</v>
      </c>
      <c r="B109" s="15" t="s">
        <v>120</v>
      </c>
      <c r="C109" s="18"/>
      <c r="D109" s="15"/>
      <c r="E109" s="28">
        <f>E111+E120</f>
        <v>2796.4</v>
      </c>
      <c r="F109" s="41">
        <f>F111+F120</f>
        <v>0</v>
      </c>
    </row>
    <row r="110" spans="1:6" customFormat="1" ht="15.75" x14ac:dyDescent="0.25">
      <c r="A110" s="14" t="s">
        <v>27</v>
      </c>
      <c r="B110" s="15" t="s">
        <v>121</v>
      </c>
      <c r="C110" s="18"/>
      <c r="D110" s="15"/>
      <c r="E110" s="16">
        <v>2796.4</v>
      </c>
      <c r="F110">
        <v>0</v>
      </c>
    </row>
    <row r="111" spans="1:6" customFormat="1" ht="31.5" x14ac:dyDescent="0.25">
      <c r="A111" s="14" t="s">
        <v>122</v>
      </c>
      <c r="B111" s="15" t="s">
        <v>123</v>
      </c>
      <c r="C111" s="18"/>
      <c r="D111" s="15"/>
      <c r="E111" s="16">
        <v>2591.4</v>
      </c>
    </row>
    <row r="112" spans="1:6" customFormat="1" ht="63" x14ac:dyDescent="0.25">
      <c r="A112" s="14" t="s">
        <v>124</v>
      </c>
      <c r="B112" s="15" t="s">
        <v>125</v>
      </c>
      <c r="C112" s="18"/>
      <c r="D112" s="15"/>
      <c r="E112" s="16">
        <v>1188.5</v>
      </c>
    </row>
    <row r="113" spans="1:7" customFormat="1" ht="31.5" x14ac:dyDescent="0.25">
      <c r="A113" s="14" t="s">
        <v>39</v>
      </c>
      <c r="B113" s="15" t="s">
        <v>125</v>
      </c>
      <c r="C113" s="18" t="s">
        <v>40</v>
      </c>
      <c r="D113" s="15"/>
      <c r="E113" s="16">
        <v>1188.5</v>
      </c>
    </row>
    <row r="114" spans="1:7" customFormat="1" ht="31.5" x14ac:dyDescent="0.25">
      <c r="A114" s="14" t="s">
        <v>41</v>
      </c>
      <c r="B114" s="15" t="s">
        <v>125</v>
      </c>
      <c r="C114" s="18" t="s">
        <v>42</v>
      </c>
      <c r="D114" s="15"/>
      <c r="E114" s="16">
        <v>1188.5</v>
      </c>
    </row>
    <row r="115" spans="1:7" customFormat="1" ht="15.75" x14ac:dyDescent="0.25">
      <c r="A115" s="14" t="s">
        <v>86</v>
      </c>
      <c r="B115" s="15" t="s">
        <v>125</v>
      </c>
      <c r="C115" s="18" t="s">
        <v>42</v>
      </c>
      <c r="D115" s="15" t="s">
        <v>87</v>
      </c>
      <c r="E115" s="16">
        <v>1188.5</v>
      </c>
    </row>
    <row r="116" spans="1:7" customFormat="1" ht="63" x14ac:dyDescent="0.25">
      <c r="A116" s="17" t="s">
        <v>126</v>
      </c>
      <c r="B116" s="15" t="s">
        <v>127</v>
      </c>
      <c r="C116" s="18"/>
      <c r="D116" s="15"/>
      <c r="E116" s="16">
        <v>1402.9</v>
      </c>
    </row>
    <row r="117" spans="1:7" customFormat="1" ht="31.5" x14ac:dyDescent="0.25">
      <c r="A117" s="14" t="s">
        <v>39</v>
      </c>
      <c r="B117" s="15" t="s">
        <v>127</v>
      </c>
      <c r="C117" s="18" t="s">
        <v>40</v>
      </c>
      <c r="D117" s="15"/>
      <c r="E117" s="16">
        <v>1402.9</v>
      </c>
    </row>
    <row r="118" spans="1:7" customFormat="1" ht="31.5" x14ac:dyDescent="0.25">
      <c r="A118" s="14" t="s">
        <v>41</v>
      </c>
      <c r="B118" s="15" t="s">
        <v>127</v>
      </c>
      <c r="C118" s="18" t="s">
        <v>42</v>
      </c>
      <c r="D118" s="15"/>
      <c r="E118" s="16">
        <v>1402.9</v>
      </c>
    </row>
    <row r="119" spans="1:7" customFormat="1" ht="15.75" x14ac:dyDescent="0.25">
      <c r="A119" s="14" t="s">
        <v>86</v>
      </c>
      <c r="B119" s="15" t="s">
        <v>127</v>
      </c>
      <c r="C119" s="18" t="s">
        <v>42</v>
      </c>
      <c r="D119" s="15" t="s">
        <v>87</v>
      </c>
      <c r="E119" s="16">
        <v>1402.9</v>
      </c>
    </row>
    <row r="120" spans="1:7" customFormat="1" ht="31.5" x14ac:dyDescent="0.25">
      <c r="A120" s="14" t="s">
        <v>128</v>
      </c>
      <c r="B120" s="15" t="s">
        <v>129</v>
      </c>
      <c r="C120" s="18"/>
      <c r="D120" s="15"/>
      <c r="E120" s="16">
        <v>205</v>
      </c>
    </row>
    <row r="121" spans="1:7" customFormat="1" ht="31.5" x14ac:dyDescent="0.25">
      <c r="A121" s="14" t="s">
        <v>130</v>
      </c>
      <c r="B121" s="15" t="s">
        <v>131</v>
      </c>
      <c r="C121" s="18"/>
      <c r="D121" s="15"/>
      <c r="E121" s="16">
        <v>205</v>
      </c>
    </row>
    <row r="122" spans="1:7" customFormat="1" ht="47.25" x14ac:dyDescent="0.25">
      <c r="A122" s="14" t="s">
        <v>33</v>
      </c>
      <c r="B122" s="15" t="s">
        <v>131</v>
      </c>
      <c r="C122" s="18" t="s">
        <v>34</v>
      </c>
      <c r="D122" s="15"/>
      <c r="E122" s="16">
        <v>155</v>
      </c>
    </row>
    <row r="123" spans="1:7" customFormat="1" ht="15.75" x14ac:dyDescent="0.25">
      <c r="A123" s="14" t="s">
        <v>35</v>
      </c>
      <c r="B123" s="15" t="s">
        <v>131</v>
      </c>
      <c r="C123" s="18" t="s">
        <v>36</v>
      </c>
      <c r="D123" s="15"/>
      <c r="E123" s="16">
        <v>155</v>
      </c>
    </row>
    <row r="124" spans="1:7" customFormat="1" ht="15.75" x14ac:dyDescent="0.25">
      <c r="A124" s="14" t="s">
        <v>132</v>
      </c>
      <c r="B124" s="15" t="s">
        <v>131</v>
      </c>
      <c r="C124" s="18" t="s">
        <v>36</v>
      </c>
      <c r="D124" s="15" t="s">
        <v>133</v>
      </c>
      <c r="E124" s="16">
        <v>155</v>
      </c>
    </row>
    <row r="125" spans="1:7" customFormat="1" ht="31.5" x14ac:dyDescent="0.25">
      <c r="A125" s="14" t="s">
        <v>39</v>
      </c>
      <c r="B125" s="15" t="s">
        <v>131</v>
      </c>
      <c r="C125" s="18" t="s">
        <v>40</v>
      </c>
      <c r="D125" s="15"/>
      <c r="E125" s="16">
        <v>50</v>
      </c>
    </row>
    <row r="126" spans="1:7" customFormat="1" ht="31.5" x14ac:dyDescent="0.25">
      <c r="A126" s="14" t="s">
        <v>41</v>
      </c>
      <c r="B126" s="15" t="s">
        <v>131</v>
      </c>
      <c r="C126" s="18" t="s">
        <v>42</v>
      </c>
      <c r="D126" s="15"/>
      <c r="E126" s="16">
        <v>50</v>
      </c>
    </row>
    <row r="127" spans="1:7" customFormat="1" ht="15.75" x14ac:dyDescent="0.25">
      <c r="A127" s="14" t="s">
        <v>132</v>
      </c>
      <c r="B127" s="15" t="s">
        <v>131</v>
      </c>
      <c r="C127" s="18" t="s">
        <v>42</v>
      </c>
      <c r="D127" s="15" t="s">
        <v>133</v>
      </c>
      <c r="E127" s="16">
        <v>50</v>
      </c>
    </row>
    <row r="128" spans="1:7" customFormat="1" ht="40.5" customHeight="1" x14ac:dyDescent="0.25">
      <c r="A128" s="25" t="s">
        <v>134</v>
      </c>
      <c r="B128" s="15" t="s">
        <v>135</v>
      </c>
      <c r="C128" s="18"/>
      <c r="D128" s="15"/>
      <c r="E128" s="28">
        <f>E129+E173</f>
        <v>11317.9</v>
      </c>
      <c r="F128" s="28">
        <f>F138+F141+F145+F149+F156+F161+F165+F173+F189+F203+F211+F215+F219+F193</f>
        <v>1514.1598799999997</v>
      </c>
      <c r="G128" s="30">
        <f>2278.071-F128</f>
        <v>763.91112000000021</v>
      </c>
    </row>
    <row r="129" spans="1:8" ht="15.75" x14ac:dyDescent="0.25">
      <c r="A129" s="14" t="s">
        <v>136</v>
      </c>
      <c r="B129" s="15" t="s">
        <v>137</v>
      </c>
      <c r="C129" s="18"/>
      <c r="D129" s="15"/>
      <c r="E129" s="16">
        <v>9004</v>
      </c>
      <c r="F129"/>
      <c r="G129" s="30">
        <f>9034.02-E129</f>
        <v>30.020000000000437</v>
      </c>
      <c r="H129"/>
    </row>
    <row r="130" spans="1:8" ht="15.75" x14ac:dyDescent="0.25">
      <c r="A130" s="14" t="s">
        <v>138</v>
      </c>
      <c r="B130" s="15" t="s">
        <v>139</v>
      </c>
      <c r="C130" s="18"/>
      <c r="D130" s="15"/>
      <c r="E130" s="16">
        <v>9004</v>
      </c>
      <c r="F130"/>
      <c r="G130"/>
      <c r="H130"/>
    </row>
    <row r="131" spans="1:8" ht="15.75" x14ac:dyDescent="0.25">
      <c r="A131" s="14" t="s">
        <v>140</v>
      </c>
      <c r="B131" s="15" t="s">
        <v>141</v>
      </c>
      <c r="C131" s="18"/>
      <c r="D131" s="15"/>
      <c r="E131" s="16">
        <v>6188</v>
      </c>
      <c r="F131"/>
      <c r="G131" s="30">
        <f>6218-E131</f>
        <v>30</v>
      </c>
      <c r="H131"/>
    </row>
    <row r="132" spans="1:8" ht="47.25" x14ac:dyDescent="0.25">
      <c r="A132" s="14" t="s">
        <v>33</v>
      </c>
      <c r="B132" s="15" t="s">
        <v>141</v>
      </c>
      <c r="C132" s="18" t="s">
        <v>34</v>
      </c>
      <c r="D132" s="15"/>
      <c r="E132" s="16">
        <v>4422</v>
      </c>
      <c r="F132"/>
      <c r="G132"/>
      <c r="H132"/>
    </row>
    <row r="133" spans="1:8" ht="15.75" x14ac:dyDescent="0.25">
      <c r="A133" s="14" t="s">
        <v>142</v>
      </c>
      <c r="B133" s="15" t="s">
        <v>141</v>
      </c>
      <c r="C133" s="18" t="s">
        <v>143</v>
      </c>
      <c r="D133" s="15"/>
      <c r="E133" s="16">
        <v>4422</v>
      </c>
      <c r="F133"/>
      <c r="G133"/>
      <c r="H133"/>
    </row>
    <row r="134" spans="1:8" ht="43.5" customHeight="1" x14ac:dyDescent="0.25">
      <c r="A134" s="14" t="s">
        <v>144</v>
      </c>
      <c r="B134" s="15" t="s">
        <v>141</v>
      </c>
      <c r="C134" s="18" t="s">
        <v>143</v>
      </c>
      <c r="D134" s="15" t="s">
        <v>145</v>
      </c>
      <c r="E134" s="16">
        <v>4422</v>
      </c>
      <c r="F134"/>
      <c r="G134" s="30">
        <f>E137+E140+E144+E148</f>
        <v>4006.1</v>
      </c>
      <c r="H134"/>
    </row>
    <row r="135" spans="1:8" ht="31.5" x14ac:dyDescent="0.25">
      <c r="A135" s="14" t="s">
        <v>39</v>
      </c>
      <c r="B135" s="15" t="s">
        <v>141</v>
      </c>
      <c r="C135" s="18" t="s">
        <v>40</v>
      </c>
      <c r="D135" s="15"/>
      <c r="E135" s="16">
        <v>1745</v>
      </c>
      <c r="F135"/>
      <c r="G135"/>
      <c r="H135"/>
    </row>
    <row r="136" spans="1:8" ht="31.5" x14ac:dyDescent="0.25">
      <c r="A136" s="14" t="s">
        <v>41</v>
      </c>
      <c r="B136" s="15" t="s">
        <v>141</v>
      </c>
      <c r="C136" s="18" t="s">
        <v>42</v>
      </c>
      <c r="D136" s="15"/>
      <c r="E136" s="16">
        <v>1745</v>
      </c>
      <c r="F136"/>
      <c r="G136"/>
      <c r="H136"/>
    </row>
    <row r="137" spans="1:8" ht="47.25" x14ac:dyDescent="0.25">
      <c r="A137" s="14" t="s">
        <v>144</v>
      </c>
      <c r="B137" s="15" t="s">
        <v>141</v>
      </c>
      <c r="C137" s="18" t="s">
        <v>42</v>
      </c>
      <c r="D137" s="15" t="s">
        <v>145</v>
      </c>
      <c r="E137" s="16">
        <v>1745</v>
      </c>
      <c r="F137"/>
      <c r="G137" s="36">
        <f>F138+F141+F145+F149+F156+F161+F165+F173+F175+F179+F189+F199+F203+F207+F211+F215+F219</f>
        <v>1514.1598799999997</v>
      </c>
      <c r="H137" s="49">
        <f>E137-G137</f>
        <v>230.8401200000003</v>
      </c>
    </row>
    <row r="138" spans="1:8" ht="15.75" x14ac:dyDescent="0.25">
      <c r="A138" s="14" t="s">
        <v>43</v>
      </c>
      <c r="B138" s="15" t="s">
        <v>141</v>
      </c>
      <c r="C138" s="18" t="s">
        <v>44</v>
      </c>
      <c r="D138" s="15"/>
      <c r="E138" s="16">
        <v>21</v>
      </c>
      <c r="F138" s="46">
        <v>456.45</v>
      </c>
      <c r="G138"/>
      <c r="H138"/>
    </row>
    <row r="139" spans="1:8" ht="15.75" x14ac:dyDescent="0.25">
      <c r="A139" s="14" t="s">
        <v>47</v>
      </c>
      <c r="B139" s="15" t="s">
        <v>141</v>
      </c>
      <c r="C139" s="18" t="s">
        <v>48</v>
      </c>
      <c r="D139" s="15"/>
      <c r="E139" s="16">
        <v>21</v>
      </c>
      <c r="F139"/>
      <c r="G139"/>
      <c r="H139"/>
    </row>
    <row r="140" spans="1:8" ht="47.25" x14ac:dyDescent="0.25">
      <c r="A140" s="14" t="s">
        <v>144</v>
      </c>
      <c r="B140" s="15" t="s">
        <v>141</v>
      </c>
      <c r="C140" s="18" t="s">
        <v>48</v>
      </c>
      <c r="D140" s="15" t="s">
        <v>145</v>
      </c>
      <c r="E140" s="16">
        <v>21</v>
      </c>
      <c r="F140"/>
      <c r="G140"/>
      <c r="H140"/>
    </row>
    <row r="141" spans="1:8" ht="15.75" x14ac:dyDescent="0.25">
      <c r="A141" s="14" t="s">
        <v>146</v>
      </c>
      <c r="B141" s="15" t="s">
        <v>147</v>
      </c>
      <c r="C141" s="18"/>
      <c r="D141" s="15"/>
      <c r="E141" s="16">
        <v>912</v>
      </c>
      <c r="F141" s="48">
        <v>204.19087999999999</v>
      </c>
      <c r="G141"/>
      <c r="H141"/>
    </row>
    <row r="142" spans="1:8" ht="47.25" x14ac:dyDescent="0.25">
      <c r="A142" s="14" t="s">
        <v>33</v>
      </c>
      <c r="B142" s="15" t="s">
        <v>147</v>
      </c>
      <c r="C142" s="18" t="s">
        <v>34</v>
      </c>
      <c r="D142" s="15"/>
      <c r="E142" s="16">
        <v>912</v>
      </c>
      <c r="F142"/>
      <c r="G142"/>
      <c r="H142"/>
    </row>
    <row r="143" spans="1:8" ht="15.75" x14ac:dyDescent="0.25">
      <c r="A143" s="14" t="s">
        <v>142</v>
      </c>
      <c r="B143" s="15" t="s">
        <v>147</v>
      </c>
      <c r="C143" s="18" t="s">
        <v>143</v>
      </c>
      <c r="D143" s="15"/>
      <c r="E143" s="16">
        <v>912</v>
      </c>
      <c r="F143"/>
      <c r="G143"/>
      <c r="H143"/>
    </row>
    <row r="144" spans="1:8" ht="47.25" x14ac:dyDescent="0.25">
      <c r="A144" s="14" t="s">
        <v>144</v>
      </c>
      <c r="B144" s="15" t="s">
        <v>147</v>
      </c>
      <c r="C144" s="18" t="s">
        <v>143</v>
      </c>
      <c r="D144" s="15" t="s">
        <v>145</v>
      </c>
      <c r="E144" s="16">
        <v>912</v>
      </c>
      <c r="F144"/>
      <c r="G144"/>
      <c r="H144"/>
    </row>
    <row r="145" spans="1:6" customFormat="1" ht="15.75" x14ac:dyDescent="0.25">
      <c r="A145" s="14" t="s">
        <v>148</v>
      </c>
      <c r="B145" s="15" t="s">
        <v>149</v>
      </c>
      <c r="C145" s="18"/>
      <c r="D145" s="15"/>
      <c r="E145" s="16">
        <v>1328.1</v>
      </c>
      <c r="F145" s="46">
        <v>271.12700000000001</v>
      </c>
    </row>
    <row r="146" spans="1:6" customFormat="1" ht="47.25" x14ac:dyDescent="0.25">
      <c r="A146" s="14" t="s">
        <v>33</v>
      </c>
      <c r="B146" s="15" t="s">
        <v>149</v>
      </c>
      <c r="C146" s="18" t="s">
        <v>34</v>
      </c>
      <c r="D146" s="15"/>
      <c r="E146" s="16">
        <v>1328.1</v>
      </c>
    </row>
    <row r="147" spans="1:6" customFormat="1" ht="15.75" x14ac:dyDescent="0.25">
      <c r="A147" s="14" t="s">
        <v>142</v>
      </c>
      <c r="B147" s="15" t="s">
        <v>149</v>
      </c>
      <c r="C147" s="18" t="s">
        <v>143</v>
      </c>
      <c r="D147" s="15"/>
      <c r="E147" s="16">
        <v>1328.1</v>
      </c>
    </row>
    <row r="148" spans="1:6" customFormat="1" ht="47.25" x14ac:dyDescent="0.25">
      <c r="A148" s="14" t="s">
        <v>144</v>
      </c>
      <c r="B148" s="15" t="s">
        <v>149</v>
      </c>
      <c r="C148" s="18" t="s">
        <v>143</v>
      </c>
      <c r="D148" s="15" t="s">
        <v>145</v>
      </c>
      <c r="E148" s="16">
        <v>1328.1</v>
      </c>
    </row>
    <row r="149" spans="1:6" customFormat="1" ht="31.5" x14ac:dyDescent="0.25">
      <c r="A149" s="14" t="s">
        <v>150</v>
      </c>
      <c r="B149" s="15" t="s">
        <v>151</v>
      </c>
      <c r="C149" s="18"/>
      <c r="D149" s="15"/>
      <c r="E149" s="16">
        <v>12.4</v>
      </c>
      <c r="F149" s="46">
        <v>3.1</v>
      </c>
    </row>
    <row r="150" spans="1:6" customFormat="1" ht="15.75" x14ac:dyDescent="0.25">
      <c r="A150" s="14" t="s">
        <v>152</v>
      </c>
      <c r="B150" s="15" t="s">
        <v>151</v>
      </c>
      <c r="C150" s="18" t="s">
        <v>153</v>
      </c>
      <c r="D150" s="15"/>
      <c r="E150" s="16">
        <v>12.4</v>
      </c>
    </row>
    <row r="151" spans="1:6" customFormat="1" ht="15.75" x14ac:dyDescent="0.25">
      <c r="A151" s="14" t="s">
        <v>154</v>
      </c>
      <c r="B151" s="15" t="s">
        <v>151</v>
      </c>
      <c r="C151" s="18" t="s">
        <v>155</v>
      </c>
      <c r="D151" s="15"/>
      <c r="E151" s="16">
        <v>12.4</v>
      </c>
    </row>
    <row r="152" spans="1:6" customFormat="1" ht="31.5" x14ac:dyDescent="0.25">
      <c r="A152" s="14" t="s">
        <v>156</v>
      </c>
      <c r="B152" s="15" t="s">
        <v>151</v>
      </c>
      <c r="C152" s="18" t="s">
        <v>155</v>
      </c>
      <c r="D152" s="15" t="s">
        <v>157</v>
      </c>
      <c r="E152" s="16">
        <v>12.4</v>
      </c>
    </row>
    <row r="153" spans="1:6" customFormat="1" ht="31.5" x14ac:dyDescent="0.25">
      <c r="A153" s="14" t="s">
        <v>158</v>
      </c>
      <c r="B153" s="15" t="s">
        <v>159</v>
      </c>
      <c r="C153" s="18"/>
      <c r="D153" s="15"/>
      <c r="E153" s="16">
        <v>478</v>
      </c>
      <c r="F153">
        <v>119.5</v>
      </c>
    </row>
    <row r="154" spans="1:6" customFormat="1" ht="15.75" x14ac:dyDescent="0.25">
      <c r="A154" s="14" t="s">
        <v>152</v>
      </c>
      <c r="B154" s="15" t="s">
        <v>159</v>
      </c>
      <c r="C154" s="18" t="s">
        <v>153</v>
      </c>
      <c r="D154" s="15"/>
      <c r="E154" s="16">
        <v>478</v>
      </c>
    </row>
    <row r="155" spans="1:6" customFormat="1" ht="15.75" x14ac:dyDescent="0.25">
      <c r="A155" s="14" t="s">
        <v>154</v>
      </c>
      <c r="B155" s="15" t="s">
        <v>159</v>
      </c>
      <c r="C155" s="18" t="s">
        <v>155</v>
      </c>
      <c r="D155" s="15"/>
      <c r="E155" s="16">
        <v>478</v>
      </c>
    </row>
    <row r="156" spans="1:6" customFormat="1" ht="31.5" x14ac:dyDescent="0.25">
      <c r="A156" s="14" t="s">
        <v>156</v>
      </c>
      <c r="B156" s="15" t="s">
        <v>159</v>
      </c>
      <c r="C156" s="18" t="s">
        <v>155</v>
      </c>
      <c r="D156" s="15" t="s">
        <v>157</v>
      </c>
      <c r="E156" s="16">
        <v>478</v>
      </c>
      <c r="F156" s="46">
        <v>119.5</v>
      </c>
    </row>
    <row r="157" spans="1:6" customFormat="1" ht="47.25" x14ac:dyDescent="0.25">
      <c r="A157" s="14" t="s">
        <v>160</v>
      </c>
      <c r="B157" s="15" t="s">
        <v>161</v>
      </c>
      <c r="C157" s="18"/>
      <c r="D157" s="15"/>
      <c r="E157" s="16">
        <v>3.7</v>
      </c>
      <c r="F157">
        <v>0</v>
      </c>
    </row>
    <row r="158" spans="1:6" customFormat="1" ht="15.75" x14ac:dyDescent="0.25">
      <c r="A158" s="14" t="s">
        <v>152</v>
      </c>
      <c r="B158" s="15" t="s">
        <v>161</v>
      </c>
      <c r="C158" s="18" t="s">
        <v>153</v>
      </c>
      <c r="D158" s="15"/>
      <c r="E158" s="16">
        <v>3.7</v>
      </c>
    </row>
    <row r="159" spans="1:6" customFormat="1" ht="15.75" x14ac:dyDescent="0.25">
      <c r="A159" s="14" t="s">
        <v>154</v>
      </c>
      <c r="B159" s="15" t="s">
        <v>161</v>
      </c>
      <c r="C159" s="18" t="s">
        <v>155</v>
      </c>
      <c r="D159" s="15"/>
      <c r="E159" s="16">
        <v>3.7</v>
      </c>
    </row>
    <row r="160" spans="1:6" customFormat="1" ht="47.25" x14ac:dyDescent="0.25">
      <c r="A160" s="14" t="s">
        <v>144</v>
      </c>
      <c r="B160" s="15" t="s">
        <v>161</v>
      </c>
      <c r="C160" s="18" t="s">
        <v>155</v>
      </c>
      <c r="D160" s="15" t="s">
        <v>145</v>
      </c>
      <c r="E160" s="16">
        <v>3.7</v>
      </c>
    </row>
    <row r="161" spans="1:8" ht="47.25" x14ac:dyDescent="0.25">
      <c r="A161" s="14" t="s">
        <v>162</v>
      </c>
      <c r="B161" s="15" t="s">
        <v>163</v>
      </c>
      <c r="C161" s="18"/>
      <c r="D161" s="15"/>
      <c r="E161" s="16">
        <v>60.1</v>
      </c>
      <c r="F161" s="46">
        <v>15.95</v>
      </c>
      <c r="G161"/>
      <c r="H161"/>
    </row>
    <row r="162" spans="1:8" ht="15.75" x14ac:dyDescent="0.25">
      <c r="A162" s="14" t="s">
        <v>152</v>
      </c>
      <c r="B162" s="15" t="s">
        <v>163</v>
      </c>
      <c r="C162" s="18" t="s">
        <v>153</v>
      </c>
      <c r="D162" s="15"/>
      <c r="E162" s="16">
        <v>60.1</v>
      </c>
      <c r="F162"/>
      <c r="G162"/>
      <c r="H162"/>
    </row>
    <row r="163" spans="1:8" ht="15.75" x14ac:dyDescent="0.25">
      <c r="A163" s="14" t="s">
        <v>154</v>
      </c>
      <c r="B163" s="15" t="s">
        <v>163</v>
      </c>
      <c r="C163" s="18" t="s">
        <v>155</v>
      </c>
      <c r="D163" s="15"/>
      <c r="E163" s="16">
        <v>60.1</v>
      </c>
      <c r="F163"/>
      <c r="G163"/>
      <c r="H163"/>
    </row>
    <row r="164" spans="1:8" ht="47.25" x14ac:dyDescent="0.25">
      <c r="A164" s="14" t="s">
        <v>144</v>
      </c>
      <c r="B164" s="15" t="s">
        <v>163</v>
      </c>
      <c r="C164" s="18" t="s">
        <v>155</v>
      </c>
      <c r="D164" s="15" t="s">
        <v>145</v>
      </c>
      <c r="E164" s="16">
        <v>60.1</v>
      </c>
      <c r="F164"/>
      <c r="G164"/>
      <c r="H164"/>
    </row>
    <row r="165" spans="1:8" ht="31.5" x14ac:dyDescent="0.25">
      <c r="A165" s="14" t="s">
        <v>164</v>
      </c>
      <c r="B165" s="15" t="s">
        <v>165</v>
      </c>
      <c r="C165" s="18"/>
      <c r="D165" s="15"/>
      <c r="E165" s="16">
        <v>18.2</v>
      </c>
      <c r="F165" s="46">
        <v>4.55</v>
      </c>
      <c r="G165"/>
      <c r="H165"/>
    </row>
    <row r="166" spans="1:8" ht="15.75" x14ac:dyDescent="0.25">
      <c r="A166" s="14" t="s">
        <v>152</v>
      </c>
      <c r="B166" s="15" t="s">
        <v>165</v>
      </c>
      <c r="C166" s="18" t="s">
        <v>153</v>
      </c>
      <c r="D166" s="15"/>
      <c r="E166" s="16">
        <v>18.2</v>
      </c>
      <c r="F166"/>
      <c r="G166"/>
      <c r="H166"/>
    </row>
    <row r="167" spans="1:8" ht="15.75" x14ac:dyDescent="0.25">
      <c r="A167" s="14" t="s">
        <v>154</v>
      </c>
      <c r="B167" s="15" t="s">
        <v>165</v>
      </c>
      <c r="C167" s="18" t="s">
        <v>155</v>
      </c>
      <c r="D167" s="15"/>
      <c r="E167" s="16">
        <v>18.2</v>
      </c>
      <c r="F167"/>
      <c r="G167"/>
      <c r="H167"/>
    </row>
    <row r="168" spans="1:8" ht="47.25" x14ac:dyDescent="0.25">
      <c r="A168" s="14" t="s">
        <v>144</v>
      </c>
      <c r="B168" s="15" t="s">
        <v>165</v>
      </c>
      <c r="C168" s="18" t="s">
        <v>155</v>
      </c>
      <c r="D168" s="15" t="s">
        <v>145</v>
      </c>
      <c r="E168" s="16">
        <v>18.2</v>
      </c>
      <c r="F168"/>
      <c r="G168"/>
      <c r="H168"/>
    </row>
    <row r="169" spans="1:8" ht="31.5" x14ac:dyDescent="0.25">
      <c r="A169" s="14" t="s">
        <v>166</v>
      </c>
      <c r="B169" s="15" t="s">
        <v>167</v>
      </c>
      <c r="C169" s="18"/>
      <c r="D169" s="15"/>
      <c r="E169" s="16">
        <v>3.5</v>
      </c>
      <c r="F169">
        <v>0</v>
      </c>
      <c r="G169"/>
      <c r="H169"/>
    </row>
    <row r="170" spans="1:8" ht="31.5" x14ac:dyDescent="0.25">
      <c r="A170" s="14" t="s">
        <v>39</v>
      </c>
      <c r="B170" s="15" t="s">
        <v>167</v>
      </c>
      <c r="C170" s="18" t="s">
        <v>40</v>
      </c>
      <c r="D170" s="15"/>
      <c r="E170" s="16">
        <v>3.5</v>
      </c>
      <c r="F170"/>
      <c r="G170"/>
      <c r="H170"/>
    </row>
    <row r="171" spans="1:8" ht="31.5" x14ac:dyDescent="0.25">
      <c r="A171" s="14" t="s">
        <v>41</v>
      </c>
      <c r="B171" s="15" t="s">
        <v>167</v>
      </c>
      <c r="C171" s="18" t="s">
        <v>42</v>
      </c>
      <c r="D171" s="15"/>
      <c r="E171" s="16">
        <v>3.5</v>
      </c>
      <c r="F171"/>
      <c r="G171"/>
      <c r="H171"/>
    </row>
    <row r="172" spans="1:8" ht="15.75" x14ac:dyDescent="0.25">
      <c r="A172" s="14" t="s">
        <v>168</v>
      </c>
      <c r="B172" s="15" t="s">
        <v>167</v>
      </c>
      <c r="C172" s="18" t="s">
        <v>42</v>
      </c>
      <c r="D172" s="15" t="s">
        <v>169</v>
      </c>
      <c r="E172" s="16">
        <v>3.5</v>
      </c>
      <c r="F172"/>
      <c r="G172"/>
      <c r="H172"/>
    </row>
    <row r="173" spans="1:8" ht="26.25" customHeight="1" x14ac:dyDescent="0.25">
      <c r="A173" s="14" t="s">
        <v>170</v>
      </c>
      <c r="B173" s="15" t="s">
        <v>171</v>
      </c>
      <c r="C173" s="18"/>
      <c r="D173" s="15"/>
      <c r="E173" s="16">
        <f>E174</f>
        <v>2313.9</v>
      </c>
      <c r="F173" s="43">
        <f>F174</f>
        <v>219.64600000000002</v>
      </c>
      <c r="G173" s="30">
        <f>E175+E179+E189+E195+E197+E199+E203+E207+E211+E215+E219</f>
        <v>2313.9</v>
      </c>
      <c r="H173" s="30">
        <f>E173-G173</f>
        <v>0</v>
      </c>
    </row>
    <row r="174" spans="1:8" ht="15.75" x14ac:dyDescent="0.25">
      <c r="A174" s="14" t="s">
        <v>138</v>
      </c>
      <c r="B174" s="15" t="s">
        <v>172</v>
      </c>
      <c r="C174" s="18"/>
      <c r="D174" s="15"/>
      <c r="E174" s="16">
        <f>E175+E179+E189+E195+E197+E199+E203+E207+E211+E215+E219</f>
        <v>2313.9</v>
      </c>
      <c r="F174" s="16">
        <f>F175+F179+F189+F195+F197+F199+F203+F207+F211+F215+F219</f>
        <v>219.64600000000002</v>
      </c>
      <c r="G174"/>
      <c r="H174"/>
    </row>
    <row r="175" spans="1:8" ht="15.75" x14ac:dyDescent="0.25">
      <c r="A175" s="14" t="s">
        <v>173</v>
      </c>
      <c r="B175" s="15" t="s">
        <v>174</v>
      </c>
      <c r="C175" s="18"/>
      <c r="D175" s="15"/>
      <c r="E175" s="43">
        <v>80</v>
      </c>
      <c r="F175" s="46">
        <v>0</v>
      </c>
      <c r="G175"/>
      <c r="H175"/>
    </row>
    <row r="176" spans="1:8" ht="15.75" x14ac:dyDescent="0.25">
      <c r="A176" s="14" t="s">
        <v>43</v>
      </c>
      <c r="B176" s="15" t="s">
        <v>174</v>
      </c>
      <c r="C176" s="18" t="s">
        <v>44</v>
      </c>
      <c r="D176" s="15"/>
      <c r="E176" s="16">
        <v>80</v>
      </c>
      <c r="F176"/>
      <c r="G176"/>
      <c r="H176"/>
    </row>
    <row r="177" spans="1:6" customFormat="1" ht="15.75" x14ac:dyDescent="0.25">
      <c r="A177" s="14" t="s">
        <v>175</v>
      </c>
      <c r="B177" s="15" t="s">
        <v>174</v>
      </c>
      <c r="C177" s="18" t="s">
        <v>176</v>
      </c>
      <c r="D177" s="15"/>
      <c r="E177" s="16">
        <v>80</v>
      </c>
    </row>
    <row r="178" spans="1:6" customFormat="1" ht="15.75" x14ac:dyDescent="0.25">
      <c r="A178" s="14" t="s">
        <v>177</v>
      </c>
      <c r="B178" s="15" t="s">
        <v>174</v>
      </c>
      <c r="C178" s="18" t="s">
        <v>176</v>
      </c>
      <c r="D178" s="15" t="s">
        <v>178</v>
      </c>
      <c r="E178" s="16">
        <v>80</v>
      </c>
    </row>
    <row r="179" spans="1:6" customFormat="1" ht="15.75" x14ac:dyDescent="0.25">
      <c r="A179" s="14" t="s">
        <v>179</v>
      </c>
      <c r="B179" s="15" t="s">
        <v>180</v>
      </c>
      <c r="C179" s="18"/>
      <c r="D179" s="15"/>
      <c r="E179" s="43">
        <v>290</v>
      </c>
      <c r="F179" s="46">
        <v>0</v>
      </c>
    </row>
    <row r="180" spans="1:6" customFormat="1" ht="47.25" x14ac:dyDescent="0.25">
      <c r="A180" s="14" t="s">
        <v>33</v>
      </c>
      <c r="B180" s="15" t="s">
        <v>180</v>
      </c>
      <c r="C180" s="18" t="s">
        <v>34</v>
      </c>
      <c r="D180" s="15"/>
      <c r="E180" s="16">
        <v>70</v>
      </c>
    </row>
    <row r="181" spans="1:6" customFormat="1" ht="15.75" x14ac:dyDescent="0.25">
      <c r="A181" s="14" t="s">
        <v>35</v>
      </c>
      <c r="B181" s="15" t="s">
        <v>180</v>
      </c>
      <c r="C181" s="18" t="s">
        <v>36</v>
      </c>
      <c r="D181" s="15"/>
      <c r="E181" s="16">
        <v>70</v>
      </c>
    </row>
    <row r="182" spans="1:6" customFormat="1" ht="15.75" x14ac:dyDescent="0.25">
      <c r="A182" s="14" t="s">
        <v>181</v>
      </c>
      <c r="B182" s="15" t="s">
        <v>180</v>
      </c>
      <c r="C182" s="18" t="s">
        <v>36</v>
      </c>
      <c r="D182" s="15" t="s">
        <v>182</v>
      </c>
      <c r="E182" s="16">
        <v>70</v>
      </c>
    </row>
    <row r="183" spans="1:6" customFormat="1" ht="31.5" x14ac:dyDescent="0.25">
      <c r="A183" s="14" t="s">
        <v>39</v>
      </c>
      <c r="B183" s="15" t="s">
        <v>180</v>
      </c>
      <c r="C183" s="18" t="s">
        <v>40</v>
      </c>
      <c r="D183" s="15"/>
      <c r="E183" s="16">
        <v>20</v>
      </c>
    </row>
    <row r="184" spans="1:6" customFormat="1" ht="31.5" x14ac:dyDescent="0.25">
      <c r="A184" s="14" t="s">
        <v>41</v>
      </c>
      <c r="B184" s="15" t="s">
        <v>180</v>
      </c>
      <c r="C184" s="18" t="s">
        <v>42</v>
      </c>
      <c r="D184" s="15"/>
      <c r="E184" s="16">
        <v>20</v>
      </c>
    </row>
    <row r="185" spans="1:6" customFormat="1" ht="15.75" x14ac:dyDescent="0.25">
      <c r="A185" s="14" t="s">
        <v>181</v>
      </c>
      <c r="B185" s="15" t="s">
        <v>180</v>
      </c>
      <c r="C185" s="18" t="s">
        <v>42</v>
      </c>
      <c r="D185" s="15" t="s">
        <v>182</v>
      </c>
      <c r="E185" s="16">
        <v>20</v>
      </c>
    </row>
    <row r="186" spans="1:6" customFormat="1" ht="15.75" x14ac:dyDescent="0.25">
      <c r="A186" s="14" t="s">
        <v>43</v>
      </c>
      <c r="B186" s="15" t="s">
        <v>180</v>
      </c>
      <c r="C186" s="18" t="s">
        <v>44</v>
      </c>
      <c r="D186" s="15"/>
      <c r="E186" s="16">
        <v>200</v>
      </c>
    </row>
    <row r="187" spans="1:6" customFormat="1" ht="15.75" x14ac:dyDescent="0.25">
      <c r="A187" s="14" t="s">
        <v>183</v>
      </c>
      <c r="B187" s="15" t="s">
        <v>180</v>
      </c>
      <c r="C187" s="18" t="s">
        <v>184</v>
      </c>
      <c r="D187" s="15"/>
      <c r="E187" s="16">
        <v>200</v>
      </c>
    </row>
    <row r="188" spans="1:6" customFormat="1" ht="15.75" x14ac:dyDescent="0.25">
      <c r="A188" s="14" t="s">
        <v>181</v>
      </c>
      <c r="B188" s="15" t="s">
        <v>180</v>
      </c>
      <c r="C188" s="18" t="s">
        <v>184</v>
      </c>
      <c r="D188" s="15" t="s">
        <v>182</v>
      </c>
      <c r="E188" s="16">
        <v>200</v>
      </c>
    </row>
    <row r="189" spans="1:6" customFormat="1" ht="31.5" x14ac:dyDescent="0.25">
      <c r="A189" s="14" t="s">
        <v>185</v>
      </c>
      <c r="B189" s="15" t="s">
        <v>186</v>
      </c>
      <c r="C189" s="18"/>
      <c r="D189" s="15"/>
      <c r="E189" s="43">
        <v>500</v>
      </c>
      <c r="F189" s="46">
        <v>9</v>
      </c>
    </row>
    <row r="190" spans="1:6" customFormat="1" ht="31.5" x14ac:dyDescent="0.25">
      <c r="A190" s="14" t="s">
        <v>39</v>
      </c>
      <c r="B190" s="15" t="s">
        <v>186</v>
      </c>
      <c r="C190" s="18" t="s">
        <v>40</v>
      </c>
      <c r="D190" s="15"/>
      <c r="E190" s="16">
        <v>500</v>
      </c>
    </row>
    <row r="191" spans="1:6" customFormat="1" ht="31.5" x14ac:dyDescent="0.25">
      <c r="A191" s="14" t="s">
        <v>41</v>
      </c>
      <c r="B191" s="15" t="s">
        <v>186</v>
      </c>
      <c r="C191" s="18" t="s">
        <v>42</v>
      </c>
      <c r="D191" s="15"/>
      <c r="E191" s="16">
        <v>500</v>
      </c>
    </row>
    <row r="192" spans="1:6" customFormat="1" ht="15.75" x14ac:dyDescent="0.25">
      <c r="A192" s="14" t="s">
        <v>168</v>
      </c>
      <c r="B192" s="15" t="s">
        <v>186</v>
      </c>
      <c r="C192" s="18" t="s">
        <v>42</v>
      </c>
      <c r="D192" s="15" t="s">
        <v>169</v>
      </c>
      <c r="E192" s="16">
        <v>500</v>
      </c>
    </row>
    <row r="193" spans="1:6" customFormat="1" ht="15.75" x14ac:dyDescent="0.25">
      <c r="A193" s="14" t="s">
        <v>187</v>
      </c>
      <c r="B193" s="15" t="s">
        <v>188</v>
      </c>
      <c r="C193" s="18"/>
      <c r="D193" s="15"/>
      <c r="E193" s="43">
        <v>139.30000000000001</v>
      </c>
      <c r="F193" s="46"/>
    </row>
    <row r="194" spans="1:6" customFormat="1" ht="15.75" x14ac:dyDescent="0.25">
      <c r="A194" s="14" t="s">
        <v>43</v>
      </c>
      <c r="B194" s="15" t="s">
        <v>188</v>
      </c>
      <c r="C194" s="18" t="s">
        <v>44</v>
      </c>
      <c r="D194" s="15"/>
      <c r="E194" s="16">
        <v>139.30000000000001</v>
      </c>
    </row>
    <row r="195" spans="1:6" customFormat="1" ht="15.75" x14ac:dyDescent="0.25">
      <c r="A195" s="14" t="s">
        <v>45</v>
      </c>
      <c r="B195" s="15" t="s">
        <v>188</v>
      </c>
      <c r="C195" s="18" t="s">
        <v>46</v>
      </c>
      <c r="D195" s="15"/>
      <c r="E195" s="43">
        <v>3</v>
      </c>
      <c r="F195" s="47"/>
    </row>
    <row r="196" spans="1:6" customFormat="1" ht="15.75" x14ac:dyDescent="0.25">
      <c r="A196" s="14" t="s">
        <v>168</v>
      </c>
      <c r="B196" s="15" t="s">
        <v>188</v>
      </c>
      <c r="C196" s="18" t="s">
        <v>46</v>
      </c>
      <c r="D196" s="15" t="s">
        <v>169</v>
      </c>
      <c r="E196" s="16">
        <v>3</v>
      </c>
    </row>
    <row r="197" spans="1:6" customFormat="1" ht="15.75" x14ac:dyDescent="0.25">
      <c r="A197" s="14" t="s">
        <v>47</v>
      </c>
      <c r="B197" s="15" t="s">
        <v>188</v>
      </c>
      <c r="C197" s="18" t="s">
        <v>48</v>
      </c>
      <c r="D197" s="15"/>
      <c r="E197" s="43">
        <v>136.30000000000001</v>
      </c>
      <c r="F197" s="47"/>
    </row>
    <row r="198" spans="1:6" customFormat="1" ht="15.75" x14ac:dyDescent="0.25">
      <c r="A198" s="14" t="s">
        <v>168</v>
      </c>
      <c r="B198" s="15" t="s">
        <v>188</v>
      </c>
      <c r="C198" s="18" t="s">
        <v>48</v>
      </c>
      <c r="D198" s="15" t="s">
        <v>169</v>
      </c>
      <c r="E198" s="16">
        <v>136.30000000000001</v>
      </c>
    </row>
    <row r="199" spans="1:6" customFormat="1" ht="31.5" x14ac:dyDescent="0.25">
      <c r="A199" s="14" t="s">
        <v>189</v>
      </c>
      <c r="B199" s="15" t="s">
        <v>190</v>
      </c>
      <c r="C199" s="18"/>
      <c r="D199" s="15"/>
      <c r="E199" s="43">
        <v>10</v>
      </c>
      <c r="F199" s="46">
        <v>0</v>
      </c>
    </row>
    <row r="200" spans="1:6" customFormat="1" ht="31.5" x14ac:dyDescent="0.25">
      <c r="A200" s="14" t="s">
        <v>39</v>
      </c>
      <c r="B200" s="15" t="s">
        <v>190</v>
      </c>
      <c r="C200" s="18" t="s">
        <v>40</v>
      </c>
      <c r="D200" s="15"/>
      <c r="E200" s="16">
        <v>10</v>
      </c>
    </row>
    <row r="201" spans="1:6" customFormat="1" ht="31.5" x14ac:dyDescent="0.25">
      <c r="A201" s="14" t="s">
        <v>41</v>
      </c>
      <c r="B201" s="15" t="s">
        <v>190</v>
      </c>
      <c r="C201" s="18" t="s">
        <v>42</v>
      </c>
      <c r="D201" s="15"/>
      <c r="E201" s="16">
        <v>10</v>
      </c>
    </row>
    <row r="202" spans="1:6" customFormat="1" ht="15.75" x14ac:dyDescent="0.25">
      <c r="A202" s="14" t="s">
        <v>191</v>
      </c>
      <c r="B202" s="15" t="s">
        <v>190</v>
      </c>
      <c r="C202" s="18" t="s">
        <v>42</v>
      </c>
      <c r="D202" s="15" t="s">
        <v>192</v>
      </c>
      <c r="E202" s="16">
        <v>10</v>
      </c>
    </row>
    <row r="203" spans="1:6" customFormat="1" ht="31.5" x14ac:dyDescent="0.25">
      <c r="A203" s="14" t="s">
        <v>193</v>
      </c>
      <c r="B203" s="15" t="s">
        <v>194</v>
      </c>
      <c r="C203" s="18"/>
      <c r="D203" s="15"/>
      <c r="E203" s="43">
        <v>160</v>
      </c>
      <c r="F203" s="46">
        <f>F206</f>
        <v>18.850000000000001</v>
      </c>
    </row>
    <row r="204" spans="1:6" customFormat="1" ht="31.5" x14ac:dyDescent="0.25">
      <c r="A204" s="14" t="s">
        <v>39</v>
      </c>
      <c r="B204" s="15" t="s">
        <v>194</v>
      </c>
      <c r="C204" s="18" t="s">
        <v>40</v>
      </c>
      <c r="D204" s="15"/>
      <c r="E204" s="16">
        <v>160</v>
      </c>
    </row>
    <row r="205" spans="1:6" customFormat="1" ht="31.5" x14ac:dyDescent="0.25">
      <c r="A205" s="14" t="s">
        <v>41</v>
      </c>
      <c r="B205" s="15" t="s">
        <v>194</v>
      </c>
      <c r="C205" s="18" t="s">
        <v>42</v>
      </c>
      <c r="D205" s="15"/>
      <c r="E205" s="16">
        <v>160</v>
      </c>
    </row>
    <row r="206" spans="1:6" customFormat="1" ht="31.5" x14ac:dyDescent="0.25">
      <c r="A206" s="14" t="s">
        <v>195</v>
      </c>
      <c r="B206" s="15" t="s">
        <v>194</v>
      </c>
      <c r="C206" s="18" t="s">
        <v>42</v>
      </c>
      <c r="D206" s="15" t="s">
        <v>196</v>
      </c>
      <c r="E206" s="16">
        <v>160</v>
      </c>
      <c r="F206">
        <v>18.850000000000001</v>
      </c>
    </row>
    <row r="207" spans="1:6" customFormat="1" ht="15.75" x14ac:dyDescent="0.25">
      <c r="A207" s="14" t="s">
        <v>197</v>
      </c>
      <c r="B207" s="15" t="s">
        <v>198</v>
      </c>
      <c r="C207" s="18"/>
      <c r="D207" s="15"/>
      <c r="E207" s="43">
        <v>10</v>
      </c>
      <c r="F207" s="44">
        <v>0</v>
      </c>
    </row>
    <row r="208" spans="1:6" customFormat="1" ht="15.75" x14ac:dyDescent="0.25">
      <c r="A208" s="14" t="s">
        <v>43</v>
      </c>
      <c r="B208" s="15" t="s">
        <v>198</v>
      </c>
      <c r="C208" s="18" t="s">
        <v>44</v>
      </c>
      <c r="D208" s="15"/>
      <c r="E208" s="16">
        <v>10</v>
      </c>
    </row>
    <row r="209" spans="1:6" customFormat="1" ht="47.25" x14ac:dyDescent="0.25">
      <c r="A209" s="14" t="s">
        <v>77</v>
      </c>
      <c r="B209" s="15" t="s">
        <v>198</v>
      </c>
      <c r="C209" s="18" t="s">
        <v>78</v>
      </c>
      <c r="D209" s="15"/>
      <c r="E209" s="16">
        <v>10</v>
      </c>
    </row>
    <row r="210" spans="1:6" customFormat="1" ht="15.75" x14ac:dyDescent="0.25">
      <c r="A210" s="14" t="s">
        <v>199</v>
      </c>
      <c r="B210" s="15" t="s">
        <v>198</v>
      </c>
      <c r="C210" s="18" t="s">
        <v>78</v>
      </c>
      <c r="D210" s="15" t="s">
        <v>200</v>
      </c>
      <c r="E210" s="16">
        <v>10</v>
      </c>
    </row>
    <row r="211" spans="1:6" customFormat="1" ht="31.5" x14ac:dyDescent="0.25">
      <c r="A211" s="14" t="s">
        <v>201</v>
      </c>
      <c r="B211" s="15" t="s">
        <v>202</v>
      </c>
      <c r="C211" s="18"/>
      <c r="D211" s="15"/>
      <c r="E211" s="43">
        <v>431.6</v>
      </c>
      <c r="F211" s="46">
        <v>75.352999999999994</v>
      </c>
    </row>
    <row r="212" spans="1:6" customFormat="1" ht="15.75" x14ac:dyDescent="0.25">
      <c r="A212" s="14" t="s">
        <v>43</v>
      </c>
      <c r="B212" s="15" t="s">
        <v>202</v>
      </c>
      <c r="C212" s="18" t="s">
        <v>44</v>
      </c>
      <c r="D212" s="15"/>
      <c r="E212" s="16">
        <v>431.6</v>
      </c>
    </row>
    <row r="213" spans="1:6" customFormat="1" ht="15.75" x14ac:dyDescent="0.25">
      <c r="A213" s="14" t="s">
        <v>47</v>
      </c>
      <c r="B213" s="15" t="s">
        <v>202</v>
      </c>
      <c r="C213" s="18" t="s">
        <v>48</v>
      </c>
      <c r="D213" s="15"/>
      <c r="E213" s="16">
        <v>431.6</v>
      </c>
    </row>
    <row r="214" spans="1:6" customFormat="1" ht="15.75" x14ac:dyDescent="0.25">
      <c r="A214" s="14" t="s">
        <v>203</v>
      </c>
      <c r="B214" s="15" t="s">
        <v>202</v>
      </c>
      <c r="C214" s="18" t="s">
        <v>48</v>
      </c>
      <c r="D214" s="15" t="s">
        <v>204</v>
      </c>
      <c r="E214" s="16">
        <v>431.6</v>
      </c>
      <c r="F214" s="36">
        <v>75.353179999999995</v>
      </c>
    </row>
    <row r="215" spans="1:6" customFormat="1" ht="31.5" x14ac:dyDescent="0.25">
      <c r="A215" s="14" t="s">
        <v>205</v>
      </c>
      <c r="B215" s="15" t="s">
        <v>206</v>
      </c>
      <c r="C215" s="18"/>
      <c r="D215" s="15"/>
      <c r="E215" s="43">
        <v>510</v>
      </c>
      <c r="F215" s="45">
        <v>81.933000000000007</v>
      </c>
    </row>
    <row r="216" spans="1:6" customFormat="1" ht="15.75" x14ac:dyDescent="0.25">
      <c r="A216" s="14" t="s">
        <v>207</v>
      </c>
      <c r="B216" s="15" t="s">
        <v>206</v>
      </c>
      <c r="C216" s="18" t="s">
        <v>208</v>
      </c>
      <c r="D216" s="15"/>
      <c r="E216" s="16">
        <v>510</v>
      </c>
    </row>
    <row r="217" spans="1:6" customFormat="1" ht="15.75" x14ac:dyDescent="0.25">
      <c r="A217" s="14" t="s">
        <v>209</v>
      </c>
      <c r="B217" s="15" t="s">
        <v>206</v>
      </c>
      <c r="C217" s="18" t="s">
        <v>210</v>
      </c>
      <c r="D217" s="15"/>
      <c r="E217" s="16">
        <v>510</v>
      </c>
    </row>
    <row r="218" spans="1:6" customFormat="1" ht="15.75" x14ac:dyDescent="0.25">
      <c r="A218" s="14" t="s">
        <v>211</v>
      </c>
      <c r="B218" s="15" t="s">
        <v>206</v>
      </c>
      <c r="C218" s="18" t="s">
        <v>210</v>
      </c>
      <c r="D218" s="15" t="s">
        <v>212</v>
      </c>
      <c r="E218" s="16">
        <v>510</v>
      </c>
    </row>
    <row r="219" spans="1:6" customFormat="1" ht="31.5" x14ac:dyDescent="0.25">
      <c r="A219" s="14" t="s">
        <v>213</v>
      </c>
      <c r="B219" s="15" t="s">
        <v>214</v>
      </c>
      <c r="C219" s="18"/>
      <c r="D219" s="15"/>
      <c r="E219" s="43">
        <v>183</v>
      </c>
      <c r="F219" s="44">
        <f>F220</f>
        <v>34.510000000000005</v>
      </c>
    </row>
    <row r="220" spans="1:6" customFormat="1" ht="42.75" customHeight="1" x14ac:dyDescent="0.25">
      <c r="A220" s="14" t="s">
        <v>33</v>
      </c>
      <c r="B220" s="15" t="s">
        <v>214</v>
      </c>
      <c r="C220" s="18" t="s">
        <v>34</v>
      </c>
      <c r="D220" s="15"/>
      <c r="E220" s="16">
        <v>183</v>
      </c>
      <c r="F220">
        <f>F221+F222</f>
        <v>34.510000000000005</v>
      </c>
    </row>
    <row r="221" spans="1:6" customFormat="1" ht="15.75" x14ac:dyDescent="0.25">
      <c r="A221" s="14" t="s">
        <v>142</v>
      </c>
      <c r="B221" s="15" t="s">
        <v>214</v>
      </c>
      <c r="C221" s="18" t="s">
        <v>143</v>
      </c>
      <c r="D221" s="15"/>
      <c r="E221" s="16">
        <v>183</v>
      </c>
      <c r="F221">
        <f>27.795</f>
        <v>27.795000000000002</v>
      </c>
    </row>
    <row r="222" spans="1:6" customFormat="1" ht="15.75" x14ac:dyDescent="0.25">
      <c r="A222" s="14" t="s">
        <v>215</v>
      </c>
      <c r="B222" s="15" t="s">
        <v>214</v>
      </c>
      <c r="C222" s="18" t="s">
        <v>143</v>
      </c>
      <c r="D222" s="15" t="s">
        <v>216</v>
      </c>
      <c r="E222" s="16">
        <v>183</v>
      </c>
      <c r="F222">
        <f>6.715</f>
        <v>6.7149999999999999</v>
      </c>
    </row>
  </sheetData>
  <mergeCells count="7">
    <mergeCell ref="C2:E2"/>
    <mergeCell ref="A4:E4"/>
    <mergeCell ref="A6:A8"/>
    <mergeCell ref="B6:B8"/>
    <mergeCell ref="C6:C8"/>
    <mergeCell ref="D6:D8"/>
    <mergeCell ref="E6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1"/>
  <sheetViews>
    <sheetView tabSelected="1" workbookViewId="0">
      <selection activeCell="A2" sqref="A2:XFD4"/>
    </sheetView>
  </sheetViews>
  <sheetFormatPr defaultRowHeight="15" x14ac:dyDescent="0.25"/>
  <cols>
    <col min="1" max="1" width="74.42578125" style="22" customWidth="1"/>
    <col min="2" max="2" width="15.5703125" style="22" customWidth="1"/>
    <col min="3" max="3" width="7.5703125" style="22" customWidth="1"/>
    <col min="4" max="4" width="6.42578125" style="22" customWidth="1"/>
    <col min="5" max="5" width="14" style="22" customWidth="1"/>
    <col min="6" max="6" width="13.140625" style="22" customWidth="1"/>
    <col min="7" max="7" width="12.42578125" style="22" customWidth="1"/>
    <col min="8" max="8" width="9.140625" style="22"/>
  </cols>
  <sheetData>
    <row r="1" spans="1:8" ht="15.75" x14ac:dyDescent="0.25">
      <c r="A1" s="19"/>
      <c r="B1" s="19"/>
      <c r="C1" s="19"/>
      <c r="D1" s="19"/>
      <c r="E1" s="2"/>
      <c r="G1"/>
      <c r="H1"/>
    </row>
    <row r="2" spans="1:8" ht="15.75" x14ac:dyDescent="0.25">
      <c r="A2" s="19"/>
      <c r="B2" s="23" t="s">
        <v>219</v>
      </c>
      <c r="C2" s="23"/>
      <c r="D2" s="24"/>
      <c r="E2" s="24"/>
      <c r="G2"/>
      <c r="H2"/>
    </row>
    <row r="3" spans="1:8" ht="15.75" x14ac:dyDescent="0.25">
      <c r="A3" s="19"/>
      <c r="B3" s="19"/>
      <c r="C3" s="19"/>
      <c r="D3" s="19"/>
      <c r="E3" s="2"/>
      <c r="G3"/>
      <c r="H3"/>
    </row>
    <row r="4" spans="1:8" ht="66" customHeight="1" x14ac:dyDescent="0.25">
      <c r="A4" s="95" t="s">
        <v>220</v>
      </c>
      <c r="B4" s="95"/>
      <c r="C4" s="95"/>
      <c r="D4" s="95"/>
      <c r="E4" s="95"/>
      <c r="G4"/>
      <c r="H4"/>
    </row>
    <row r="5" spans="1:8" ht="19.5" thickBot="1" x14ac:dyDescent="0.3">
      <c r="A5" s="4"/>
      <c r="B5" s="4"/>
      <c r="C5" s="4"/>
      <c r="D5" s="4"/>
      <c r="E5" s="5"/>
      <c r="G5"/>
      <c r="H5"/>
    </row>
    <row r="6" spans="1:8" x14ac:dyDescent="0.25">
      <c r="A6" s="96" t="s">
        <v>0</v>
      </c>
      <c r="B6" s="99" t="s">
        <v>1</v>
      </c>
      <c r="C6" s="99" t="s">
        <v>2</v>
      </c>
      <c r="D6" s="99" t="s">
        <v>3</v>
      </c>
      <c r="E6" s="99" t="s">
        <v>5</v>
      </c>
      <c r="F6" s="92" t="s">
        <v>221</v>
      </c>
      <c r="G6"/>
      <c r="H6"/>
    </row>
    <row r="7" spans="1:8" x14ac:dyDescent="0.25">
      <c r="A7" s="97"/>
      <c r="B7" s="85" t="s">
        <v>1</v>
      </c>
      <c r="C7" s="85" t="s">
        <v>2</v>
      </c>
      <c r="D7" s="85" t="s">
        <v>3</v>
      </c>
      <c r="E7" s="85" t="s">
        <v>5</v>
      </c>
      <c r="F7" s="93"/>
      <c r="G7"/>
      <c r="H7"/>
    </row>
    <row r="8" spans="1:8" ht="15.75" thickBot="1" x14ac:dyDescent="0.3">
      <c r="A8" s="98"/>
      <c r="B8" s="100" t="s">
        <v>1</v>
      </c>
      <c r="C8" s="100" t="s">
        <v>2</v>
      </c>
      <c r="D8" s="100" t="s">
        <v>3</v>
      </c>
      <c r="E8" s="100" t="s">
        <v>5</v>
      </c>
      <c r="F8" s="94"/>
      <c r="G8"/>
      <c r="H8"/>
    </row>
    <row r="9" spans="1:8" ht="24.75" customHeight="1" thickBot="1" x14ac:dyDescent="0.3">
      <c r="A9" s="80" t="s">
        <v>24</v>
      </c>
      <c r="B9" s="81"/>
      <c r="C9" s="82"/>
      <c r="D9" s="81"/>
      <c r="E9" s="83">
        <f>E10+E30+E37+E51+E56+E67</f>
        <v>27085.919999999998</v>
      </c>
      <c r="F9" s="84">
        <f>F10+F30+F37+F51+F56+F67</f>
        <v>4948.9526900000001</v>
      </c>
      <c r="G9"/>
      <c r="H9"/>
    </row>
    <row r="10" spans="1:8" ht="45" customHeight="1" x14ac:dyDescent="0.25">
      <c r="A10" s="75" t="s">
        <v>25</v>
      </c>
      <c r="B10" s="76" t="s">
        <v>26</v>
      </c>
      <c r="C10" s="77"/>
      <c r="D10" s="76"/>
      <c r="E10" s="78">
        <v>8074.5</v>
      </c>
      <c r="F10" s="79">
        <f>F11</f>
        <v>1948.3946900000001</v>
      </c>
      <c r="G10"/>
      <c r="H10"/>
    </row>
    <row r="11" spans="1:8" ht="21" customHeight="1" x14ac:dyDescent="0.25">
      <c r="A11" s="62" t="s">
        <v>27</v>
      </c>
      <c r="B11" s="15" t="s">
        <v>28</v>
      </c>
      <c r="C11" s="20"/>
      <c r="D11" s="15"/>
      <c r="E11" s="54">
        <f>E12+E19+E25</f>
        <v>8066.3690000000006</v>
      </c>
      <c r="F11" s="66">
        <f>F12+F19+F25</f>
        <v>1948.3946900000001</v>
      </c>
      <c r="G11"/>
      <c r="H11"/>
    </row>
    <row r="12" spans="1:8" ht="31.5" x14ac:dyDescent="0.25">
      <c r="A12" s="62" t="s">
        <v>29</v>
      </c>
      <c r="B12" s="15" t="s">
        <v>30</v>
      </c>
      <c r="C12" s="20"/>
      <c r="D12" s="15"/>
      <c r="E12" s="54">
        <f>E13+E17</f>
        <v>6469.2690000000002</v>
      </c>
      <c r="F12" s="66">
        <f>F13+F17</f>
        <v>1670.08969</v>
      </c>
      <c r="G12" s="30"/>
      <c r="H12"/>
    </row>
    <row r="13" spans="1:8" ht="19.5" customHeight="1" x14ac:dyDescent="0.25">
      <c r="A13" s="62" t="s">
        <v>31</v>
      </c>
      <c r="B13" s="15" t="s">
        <v>32</v>
      </c>
      <c r="C13" s="20"/>
      <c r="D13" s="15"/>
      <c r="E13" s="54">
        <f>E14+E15+E16</f>
        <v>5023.8690000000006</v>
      </c>
      <c r="F13" s="66">
        <f>F14+F15+F16</f>
        <v>1472.9706900000001</v>
      </c>
      <c r="G13"/>
      <c r="H13"/>
    </row>
    <row r="14" spans="1:8" ht="63" x14ac:dyDescent="0.25">
      <c r="A14" s="62" t="s">
        <v>33</v>
      </c>
      <c r="B14" s="15" t="s">
        <v>32</v>
      </c>
      <c r="C14" s="20" t="s">
        <v>34</v>
      </c>
      <c r="D14" s="15"/>
      <c r="E14" s="101">
        <v>2087</v>
      </c>
      <c r="F14" s="102">
        <v>812.798</v>
      </c>
      <c r="G14"/>
      <c r="H14"/>
    </row>
    <row r="15" spans="1:8" ht="31.5" x14ac:dyDescent="0.25">
      <c r="A15" s="62" t="s">
        <v>39</v>
      </c>
      <c r="B15" s="15" t="s">
        <v>32</v>
      </c>
      <c r="C15" s="20" t="s">
        <v>40</v>
      </c>
      <c r="D15" s="15"/>
      <c r="E15" s="101">
        <v>2914.8690000000001</v>
      </c>
      <c r="F15" s="102">
        <v>660.17268999999999</v>
      </c>
      <c r="G15"/>
      <c r="H15"/>
    </row>
    <row r="16" spans="1:8" ht="19.5" customHeight="1" x14ac:dyDescent="0.25">
      <c r="A16" s="62" t="s">
        <v>43</v>
      </c>
      <c r="B16" s="15" t="s">
        <v>32</v>
      </c>
      <c r="C16" s="20" t="s">
        <v>44</v>
      </c>
      <c r="D16" s="15"/>
      <c r="E16" s="54">
        <f>12+10</f>
        <v>22</v>
      </c>
      <c r="F16" s="66">
        <v>0</v>
      </c>
      <c r="G16"/>
      <c r="H16"/>
    </row>
    <row r="17" spans="1:8" ht="94.5" x14ac:dyDescent="0.25">
      <c r="A17" s="67" t="s">
        <v>49</v>
      </c>
      <c r="B17" s="15" t="s">
        <v>50</v>
      </c>
      <c r="C17" s="20"/>
      <c r="D17" s="15"/>
      <c r="E17" s="54">
        <f>1110+335.4</f>
        <v>1445.4</v>
      </c>
      <c r="F17" s="66">
        <f>151.397+45.722</f>
        <v>197.119</v>
      </c>
      <c r="G17" s="30"/>
      <c r="H17" s="30"/>
    </row>
    <row r="18" spans="1:8" ht="63" x14ac:dyDescent="0.25">
      <c r="A18" s="68" t="s">
        <v>33</v>
      </c>
      <c r="B18" s="50" t="s">
        <v>50</v>
      </c>
      <c r="C18" s="51" t="s">
        <v>34</v>
      </c>
      <c r="D18" s="50"/>
      <c r="E18" s="54">
        <v>1445.4</v>
      </c>
      <c r="F18" s="66">
        <v>197.119</v>
      </c>
      <c r="G18"/>
      <c r="H18"/>
    </row>
    <row r="19" spans="1:8" ht="31.5" x14ac:dyDescent="0.25">
      <c r="A19" s="62" t="s">
        <v>51</v>
      </c>
      <c r="B19" s="15" t="s">
        <v>52</v>
      </c>
      <c r="C19" s="20"/>
      <c r="D19" s="15"/>
      <c r="E19" s="54">
        <v>678</v>
      </c>
      <c r="F19" s="66">
        <v>95.29</v>
      </c>
      <c r="G19"/>
      <c r="H19"/>
    </row>
    <row r="20" spans="1:8" ht="15.75" x14ac:dyDescent="0.25">
      <c r="A20" s="62" t="s">
        <v>31</v>
      </c>
      <c r="B20" s="15" t="s">
        <v>53</v>
      </c>
      <c r="C20" s="20"/>
      <c r="D20" s="15"/>
      <c r="E20" s="54">
        <f>E21+E22</f>
        <v>443</v>
      </c>
      <c r="F20" s="66">
        <f>F21+F22</f>
        <v>51.591999999999999</v>
      </c>
      <c r="G20"/>
      <c r="H20"/>
    </row>
    <row r="21" spans="1:8" ht="63" x14ac:dyDescent="0.25">
      <c r="A21" s="68" t="s">
        <v>33</v>
      </c>
      <c r="B21" s="50" t="s">
        <v>53</v>
      </c>
      <c r="C21" s="51" t="s">
        <v>34</v>
      </c>
      <c r="D21" s="50"/>
      <c r="E21" s="54">
        <v>373</v>
      </c>
      <c r="F21" s="66">
        <f>41.591</f>
        <v>41.591000000000001</v>
      </c>
      <c r="G21"/>
      <c r="H21"/>
    </row>
    <row r="22" spans="1:8" ht="31.5" x14ac:dyDescent="0.25">
      <c r="A22" s="68" t="s">
        <v>39</v>
      </c>
      <c r="B22" s="50" t="s">
        <v>53</v>
      </c>
      <c r="C22" s="51" t="s">
        <v>40</v>
      </c>
      <c r="D22" s="50"/>
      <c r="E22" s="54">
        <v>70</v>
      </c>
      <c r="F22" s="66">
        <v>10.000999999999999</v>
      </c>
      <c r="G22"/>
      <c r="H22"/>
    </row>
    <row r="23" spans="1:8" ht="94.5" x14ac:dyDescent="0.25">
      <c r="A23" s="67" t="s">
        <v>49</v>
      </c>
      <c r="B23" s="15" t="s">
        <v>54</v>
      </c>
      <c r="C23" s="20"/>
      <c r="D23" s="15"/>
      <c r="E23" s="54">
        <f>E24</f>
        <v>235</v>
      </c>
      <c r="F23" s="66">
        <f>F24</f>
        <v>43.695999999999998</v>
      </c>
      <c r="G23"/>
      <c r="H23"/>
    </row>
    <row r="24" spans="1:8" ht="63" x14ac:dyDescent="0.25">
      <c r="A24" s="68" t="s">
        <v>33</v>
      </c>
      <c r="B24" s="50" t="s">
        <v>54</v>
      </c>
      <c r="C24" s="51" t="s">
        <v>34</v>
      </c>
      <c r="D24" s="50"/>
      <c r="E24" s="54">
        <f>180+55</f>
        <v>235</v>
      </c>
      <c r="F24" s="66">
        <f>33.561+10.135</f>
        <v>43.695999999999998</v>
      </c>
      <c r="G24"/>
      <c r="H24"/>
    </row>
    <row r="25" spans="1:8" ht="31.5" x14ac:dyDescent="0.25">
      <c r="A25" s="62" t="s">
        <v>55</v>
      </c>
      <c r="B25" s="15" t="s">
        <v>56</v>
      </c>
      <c r="C25" s="20"/>
      <c r="D25" s="15"/>
      <c r="E25" s="54">
        <f>E26</f>
        <v>919.1</v>
      </c>
      <c r="F25" s="66">
        <f>F26</f>
        <v>183.01499999999999</v>
      </c>
      <c r="G25"/>
      <c r="H25"/>
    </row>
    <row r="26" spans="1:8" ht="63" x14ac:dyDescent="0.25">
      <c r="A26" s="62" t="s">
        <v>33</v>
      </c>
      <c r="B26" s="15" t="s">
        <v>57</v>
      </c>
      <c r="C26" s="20" t="s">
        <v>34</v>
      </c>
      <c r="D26" s="15"/>
      <c r="E26" s="54">
        <f>E27+E29</f>
        <v>919.1</v>
      </c>
      <c r="F26" s="66">
        <f>F27+F29</f>
        <v>183.01499999999999</v>
      </c>
      <c r="G26"/>
      <c r="H26"/>
    </row>
    <row r="27" spans="1:8" ht="15.75" x14ac:dyDescent="0.25">
      <c r="A27" s="68" t="s">
        <v>35</v>
      </c>
      <c r="B27" s="50" t="s">
        <v>57</v>
      </c>
      <c r="C27" s="51" t="s">
        <v>36</v>
      </c>
      <c r="D27" s="50"/>
      <c r="E27" s="54">
        <f>645+194</f>
        <v>839</v>
      </c>
      <c r="F27" s="66">
        <f>142.867+37.398</f>
        <v>180.26499999999999</v>
      </c>
      <c r="G27"/>
      <c r="H27"/>
    </row>
    <row r="28" spans="1:8" ht="31.5" x14ac:dyDescent="0.25">
      <c r="A28" s="68" t="s">
        <v>58</v>
      </c>
      <c r="B28" s="50" t="s">
        <v>57</v>
      </c>
      <c r="C28" s="51" t="s">
        <v>36</v>
      </c>
      <c r="D28" s="50" t="s">
        <v>59</v>
      </c>
      <c r="E28" s="54">
        <f>645+194</f>
        <v>839</v>
      </c>
      <c r="F28" s="66">
        <f>142.867+37.398</f>
        <v>180.26499999999999</v>
      </c>
      <c r="G28"/>
      <c r="H28"/>
    </row>
    <row r="29" spans="1:8" ht="31.5" x14ac:dyDescent="0.25">
      <c r="A29" s="68" t="s">
        <v>39</v>
      </c>
      <c r="B29" s="50" t="s">
        <v>57</v>
      </c>
      <c r="C29" s="51" t="s">
        <v>40</v>
      </c>
      <c r="D29" s="50"/>
      <c r="E29" s="54">
        <v>80.099999999999994</v>
      </c>
      <c r="F29" s="66">
        <v>2.75</v>
      </c>
      <c r="G29"/>
      <c r="H29"/>
    </row>
    <row r="30" spans="1:8" ht="84" customHeight="1" x14ac:dyDescent="0.25">
      <c r="A30" s="64" t="s">
        <v>60</v>
      </c>
      <c r="B30" s="59" t="s">
        <v>61</v>
      </c>
      <c r="C30" s="60"/>
      <c r="D30" s="59"/>
      <c r="E30" s="58">
        <f>E31+E35</f>
        <v>1020</v>
      </c>
      <c r="F30" s="65">
        <f>F31+F35</f>
        <v>0</v>
      </c>
      <c r="G30"/>
      <c r="H30"/>
    </row>
    <row r="31" spans="1:8" ht="15.75" x14ac:dyDescent="0.25">
      <c r="A31" s="62" t="s">
        <v>27</v>
      </c>
      <c r="B31" s="15" t="s">
        <v>62</v>
      </c>
      <c r="C31" s="20"/>
      <c r="D31" s="15"/>
      <c r="E31" s="54">
        <f>E32</f>
        <v>120</v>
      </c>
      <c r="F31" s="66">
        <f>F32</f>
        <v>0</v>
      </c>
      <c r="G31"/>
      <c r="H31"/>
    </row>
    <row r="32" spans="1:8" s="52" customFormat="1" ht="31.5" x14ac:dyDescent="0.25">
      <c r="A32" s="68" t="s">
        <v>63</v>
      </c>
      <c r="B32" s="50" t="s">
        <v>64</v>
      </c>
      <c r="C32" s="51"/>
      <c r="D32" s="50"/>
      <c r="E32" s="54">
        <f>E33+E34</f>
        <v>120</v>
      </c>
      <c r="F32" s="66">
        <f>F33+F34</f>
        <v>0</v>
      </c>
    </row>
    <row r="33" spans="1:8" s="52" customFormat="1" ht="31.5" x14ac:dyDescent="0.25">
      <c r="A33" s="68" t="s">
        <v>39</v>
      </c>
      <c r="B33" s="50" t="s">
        <v>66</v>
      </c>
      <c r="C33" s="51" t="s">
        <v>40</v>
      </c>
      <c r="D33" s="50"/>
      <c r="E33" s="54">
        <v>100</v>
      </c>
      <c r="F33" s="66">
        <v>0</v>
      </c>
    </row>
    <row r="34" spans="1:8" s="52" customFormat="1" ht="31.5" x14ac:dyDescent="0.25">
      <c r="A34" s="68" t="s">
        <v>69</v>
      </c>
      <c r="B34" s="50" t="s">
        <v>70</v>
      </c>
      <c r="C34" s="51"/>
      <c r="D34" s="50"/>
      <c r="E34" s="54">
        <v>20</v>
      </c>
      <c r="F34" s="66">
        <v>0</v>
      </c>
    </row>
    <row r="35" spans="1:8" ht="47.25" x14ac:dyDescent="0.25">
      <c r="A35" s="62" t="s">
        <v>73</v>
      </c>
      <c r="B35" s="15" t="s">
        <v>74</v>
      </c>
      <c r="C35" s="20"/>
      <c r="D35" s="15"/>
      <c r="E35" s="54">
        <f>E36</f>
        <v>900</v>
      </c>
      <c r="F35" s="66">
        <f>F36</f>
        <v>0</v>
      </c>
      <c r="G35"/>
      <c r="H35"/>
    </row>
    <row r="36" spans="1:8" ht="15.75" x14ac:dyDescent="0.25">
      <c r="A36" s="68" t="s">
        <v>75</v>
      </c>
      <c r="B36" s="50" t="s">
        <v>76</v>
      </c>
      <c r="C36" s="51"/>
      <c r="D36" s="50"/>
      <c r="E36" s="54">
        <v>900</v>
      </c>
      <c r="F36" s="66">
        <v>0</v>
      </c>
      <c r="G36"/>
      <c r="H36"/>
    </row>
    <row r="37" spans="1:8" ht="43.5" customHeight="1" x14ac:dyDescent="0.25">
      <c r="A37" s="64" t="s">
        <v>79</v>
      </c>
      <c r="B37" s="59" t="s">
        <v>80</v>
      </c>
      <c r="C37" s="60"/>
      <c r="D37" s="59"/>
      <c r="E37" s="58">
        <f>E39+E41+E43+E45+E47+E49</f>
        <v>1410</v>
      </c>
      <c r="F37" s="65">
        <f>F39+F41+F43+F45+F47+F49</f>
        <v>218.66399999999999</v>
      </c>
      <c r="G37"/>
      <c r="H37"/>
    </row>
    <row r="38" spans="1:8" ht="18.75" customHeight="1" x14ac:dyDescent="0.25">
      <c r="A38" s="62" t="s">
        <v>84</v>
      </c>
      <c r="B38" s="15" t="s">
        <v>85</v>
      </c>
      <c r="C38" s="20"/>
      <c r="D38" s="15"/>
      <c r="E38" s="54">
        <f>E39+E41</f>
        <v>850</v>
      </c>
      <c r="F38" s="66">
        <f>F39+F41</f>
        <v>218.66399999999999</v>
      </c>
      <c r="G38"/>
      <c r="H38"/>
    </row>
    <row r="39" spans="1:8" ht="34.5" customHeight="1" x14ac:dyDescent="0.25">
      <c r="A39" s="62" t="s">
        <v>39</v>
      </c>
      <c r="B39" s="15" t="s">
        <v>85</v>
      </c>
      <c r="C39" s="20" t="s">
        <v>40</v>
      </c>
      <c r="D39" s="15"/>
      <c r="E39" s="54">
        <f>E40</f>
        <v>750</v>
      </c>
      <c r="F39" s="66">
        <f>F40</f>
        <v>218.66399999999999</v>
      </c>
      <c r="G39"/>
      <c r="H39"/>
    </row>
    <row r="40" spans="1:8" s="52" customFormat="1" ht="31.5" x14ac:dyDescent="0.25">
      <c r="A40" s="68" t="s">
        <v>86</v>
      </c>
      <c r="B40" s="50" t="s">
        <v>85</v>
      </c>
      <c r="C40" s="51" t="s">
        <v>42</v>
      </c>
      <c r="D40" s="50" t="s">
        <v>87</v>
      </c>
      <c r="E40" s="54">
        <v>750</v>
      </c>
      <c r="F40" s="66">
        <v>218.66399999999999</v>
      </c>
      <c r="G40" s="53"/>
    </row>
    <row r="41" spans="1:8" ht="34.5" customHeight="1" x14ac:dyDescent="0.25">
      <c r="A41" s="62" t="s">
        <v>88</v>
      </c>
      <c r="B41" s="15" t="s">
        <v>85</v>
      </c>
      <c r="C41" s="20" t="s">
        <v>89</v>
      </c>
      <c r="D41" s="15"/>
      <c r="E41" s="54">
        <f>E42</f>
        <v>100</v>
      </c>
      <c r="F41" s="66">
        <f>F42</f>
        <v>0</v>
      </c>
      <c r="G41"/>
      <c r="H41"/>
    </row>
    <row r="42" spans="1:8" s="52" customFormat="1" ht="31.5" x14ac:dyDescent="0.25">
      <c r="A42" s="68" t="s">
        <v>86</v>
      </c>
      <c r="B42" s="50" t="s">
        <v>85</v>
      </c>
      <c r="C42" s="51" t="s">
        <v>91</v>
      </c>
      <c r="D42" s="50" t="s">
        <v>87</v>
      </c>
      <c r="E42" s="54">
        <v>100</v>
      </c>
      <c r="F42" s="66">
        <v>0</v>
      </c>
    </row>
    <row r="43" spans="1:8" ht="36" customHeight="1" x14ac:dyDescent="0.25">
      <c r="A43" s="62" t="s">
        <v>39</v>
      </c>
      <c r="B43" s="15" t="s">
        <v>93</v>
      </c>
      <c r="C43" s="20" t="s">
        <v>40</v>
      </c>
      <c r="D43" s="15"/>
      <c r="E43" s="54">
        <v>130</v>
      </c>
      <c r="F43" s="66"/>
      <c r="G43"/>
      <c r="H43"/>
    </row>
    <row r="44" spans="1:8" s="52" customFormat="1" ht="31.5" x14ac:dyDescent="0.25">
      <c r="A44" s="68" t="s">
        <v>86</v>
      </c>
      <c r="B44" s="50" t="s">
        <v>93</v>
      </c>
      <c r="C44" s="51" t="s">
        <v>42</v>
      </c>
      <c r="D44" s="50" t="s">
        <v>87</v>
      </c>
      <c r="E44" s="54">
        <v>130</v>
      </c>
      <c r="F44" s="66">
        <v>0</v>
      </c>
    </row>
    <row r="45" spans="1:8" ht="18" customHeight="1" x14ac:dyDescent="0.25">
      <c r="A45" s="62" t="s">
        <v>94</v>
      </c>
      <c r="B45" s="15" t="s">
        <v>95</v>
      </c>
      <c r="C45" s="20"/>
      <c r="D45" s="15"/>
      <c r="E45" s="54">
        <f>E46</f>
        <v>50</v>
      </c>
      <c r="F45" s="66"/>
      <c r="G45"/>
      <c r="H45"/>
    </row>
    <row r="46" spans="1:8" s="52" customFormat="1" ht="31.5" x14ac:dyDescent="0.25">
      <c r="A46" s="68" t="s">
        <v>39</v>
      </c>
      <c r="B46" s="50" t="s">
        <v>95</v>
      </c>
      <c r="C46" s="51" t="s">
        <v>40</v>
      </c>
      <c r="D46" s="50"/>
      <c r="E46" s="54">
        <v>50</v>
      </c>
      <c r="F46" s="66">
        <v>0</v>
      </c>
    </row>
    <row r="47" spans="1:8" ht="35.25" customHeight="1" x14ac:dyDescent="0.25">
      <c r="A47" s="62" t="s">
        <v>96</v>
      </c>
      <c r="B47" s="15" t="s">
        <v>97</v>
      </c>
      <c r="C47" s="20"/>
      <c r="D47" s="15"/>
      <c r="E47" s="54">
        <f>E48</f>
        <v>100</v>
      </c>
      <c r="F47" s="66">
        <f>F48</f>
        <v>0</v>
      </c>
      <c r="G47"/>
      <c r="H47"/>
    </row>
    <row r="48" spans="1:8" s="52" customFormat="1" ht="31.5" x14ac:dyDescent="0.25">
      <c r="A48" s="68" t="s">
        <v>86</v>
      </c>
      <c r="B48" s="50" t="s">
        <v>99</v>
      </c>
      <c r="C48" s="51" t="s">
        <v>42</v>
      </c>
      <c r="D48" s="50" t="s">
        <v>87</v>
      </c>
      <c r="E48" s="54">
        <v>100</v>
      </c>
      <c r="F48" s="66">
        <v>0</v>
      </c>
    </row>
    <row r="49" spans="1:8" ht="19.5" customHeight="1" x14ac:dyDescent="0.25">
      <c r="A49" s="62" t="s">
        <v>71</v>
      </c>
      <c r="B49" s="15" t="s">
        <v>100</v>
      </c>
      <c r="C49" s="20"/>
      <c r="D49" s="15"/>
      <c r="E49" s="54">
        <f>E50</f>
        <v>280</v>
      </c>
      <c r="F49" s="66">
        <f>F50</f>
        <v>0</v>
      </c>
      <c r="G49"/>
      <c r="H49"/>
    </row>
    <row r="50" spans="1:8" s="52" customFormat="1" ht="22.5" customHeight="1" x14ac:dyDescent="0.25">
      <c r="A50" s="68" t="s">
        <v>67</v>
      </c>
      <c r="B50" s="50" t="s">
        <v>104</v>
      </c>
      <c r="C50" s="51" t="s">
        <v>42</v>
      </c>
      <c r="D50" s="50" t="s">
        <v>68</v>
      </c>
      <c r="E50" s="54">
        <v>280</v>
      </c>
      <c r="F50" s="66"/>
    </row>
    <row r="51" spans="1:8" ht="51" customHeight="1" x14ac:dyDescent="0.25">
      <c r="A51" s="64" t="s">
        <v>105</v>
      </c>
      <c r="B51" s="56" t="s">
        <v>106</v>
      </c>
      <c r="C51" s="57"/>
      <c r="D51" s="56"/>
      <c r="E51" s="58">
        <f>E52+E54</f>
        <v>2467.1</v>
      </c>
      <c r="F51" s="65">
        <f>F52+F54</f>
        <v>503.82400000000001</v>
      </c>
      <c r="G51"/>
      <c r="H51"/>
    </row>
    <row r="52" spans="1:8" ht="31.5" x14ac:dyDescent="0.25">
      <c r="A52" s="62" t="s">
        <v>41</v>
      </c>
      <c r="B52" s="15" t="s">
        <v>111</v>
      </c>
      <c r="C52" s="20" t="s">
        <v>42</v>
      </c>
      <c r="D52" s="15"/>
      <c r="E52" s="54">
        <f>E53</f>
        <v>1000</v>
      </c>
      <c r="F52" s="66">
        <v>448</v>
      </c>
      <c r="G52"/>
      <c r="H52"/>
    </row>
    <row r="53" spans="1:8" s="52" customFormat="1" ht="31.5" x14ac:dyDescent="0.25">
      <c r="A53" s="68" t="s">
        <v>112</v>
      </c>
      <c r="B53" s="50" t="s">
        <v>111</v>
      </c>
      <c r="C53" s="51" t="s">
        <v>42</v>
      </c>
      <c r="D53" s="50" t="s">
        <v>113</v>
      </c>
      <c r="E53" s="54">
        <v>1000</v>
      </c>
      <c r="F53" s="66">
        <v>448</v>
      </c>
    </row>
    <row r="54" spans="1:8" ht="31.5" x14ac:dyDescent="0.25">
      <c r="A54" s="62" t="s">
        <v>41</v>
      </c>
      <c r="B54" s="15" t="s">
        <v>118</v>
      </c>
      <c r="C54" s="20" t="s">
        <v>42</v>
      </c>
      <c r="D54" s="15"/>
      <c r="E54" s="54">
        <f>E55</f>
        <v>1467.1</v>
      </c>
      <c r="F54" s="66">
        <f>F55</f>
        <v>55.823999999999998</v>
      </c>
      <c r="G54"/>
      <c r="H54"/>
    </row>
    <row r="55" spans="1:8" s="52" customFormat="1" ht="19.5" customHeight="1" x14ac:dyDescent="0.25">
      <c r="A55" s="68" t="s">
        <v>112</v>
      </c>
      <c r="B55" s="50" t="s">
        <v>118</v>
      </c>
      <c r="C55" s="51" t="s">
        <v>42</v>
      </c>
      <c r="D55" s="50" t="s">
        <v>113</v>
      </c>
      <c r="E55" s="54">
        <v>1467.1</v>
      </c>
      <c r="F55" s="66">
        <v>55.823999999999998</v>
      </c>
    </row>
    <row r="56" spans="1:8" ht="45.75" customHeight="1" x14ac:dyDescent="0.25">
      <c r="A56" s="64" t="s">
        <v>119</v>
      </c>
      <c r="B56" s="56" t="s">
        <v>120</v>
      </c>
      <c r="C56" s="57"/>
      <c r="D56" s="56"/>
      <c r="E56" s="58">
        <f>E58+E60+E62</f>
        <v>2796.4</v>
      </c>
      <c r="F56" s="65">
        <f>F58+F60+F62</f>
        <v>0</v>
      </c>
      <c r="G56"/>
      <c r="H56"/>
    </row>
    <row r="57" spans="1:8" ht="47.25" x14ac:dyDescent="0.25">
      <c r="A57" s="62" t="s">
        <v>122</v>
      </c>
      <c r="B57" s="15" t="s">
        <v>123</v>
      </c>
      <c r="C57" s="20"/>
      <c r="D57" s="15"/>
      <c r="E57" s="54">
        <f>E58+E60</f>
        <v>2591.4</v>
      </c>
      <c r="F57" s="66">
        <f>F58+F60</f>
        <v>0</v>
      </c>
      <c r="G57"/>
      <c r="H57"/>
    </row>
    <row r="58" spans="1:8" ht="31.5" x14ac:dyDescent="0.25">
      <c r="A58" s="62" t="s">
        <v>41</v>
      </c>
      <c r="B58" s="15" t="s">
        <v>125</v>
      </c>
      <c r="C58" s="20" t="s">
        <v>42</v>
      </c>
      <c r="D58" s="15"/>
      <c r="E58" s="54">
        <f>E59</f>
        <v>1188.5</v>
      </c>
      <c r="F58" s="66">
        <f>F59</f>
        <v>0</v>
      </c>
      <c r="G58"/>
      <c r="H58"/>
    </row>
    <row r="59" spans="1:8" s="52" customFormat="1" ht="21" customHeight="1" x14ac:dyDescent="0.25">
      <c r="A59" s="68" t="s">
        <v>86</v>
      </c>
      <c r="B59" s="50" t="s">
        <v>125</v>
      </c>
      <c r="C59" s="51" t="s">
        <v>42</v>
      </c>
      <c r="D59" s="50" t="s">
        <v>87</v>
      </c>
      <c r="E59" s="54">
        <v>1188.5</v>
      </c>
      <c r="F59" s="66">
        <v>0</v>
      </c>
    </row>
    <row r="60" spans="1:8" ht="31.5" x14ac:dyDescent="0.25">
      <c r="A60" s="62" t="s">
        <v>41</v>
      </c>
      <c r="B60" s="15" t="s">
        <v>127</v>
      </c>
      <c r="C60" s="20" t="s">
        <v>42</v>
      </c>
      <c r="D60" s="15"/>
      <c r="E60" s="54">
        <f>E61</f>
        <v>1402.9</v>
      </c>
      <c r="F60" s="66">
        <f>F61</f>
        <v>0</v>
      </c>
      <c r="G60"/>
      <c r="H60"/>
    </row>
    <row r="61" spans="1:8" s="52" customFormat="1" ht="21" customHeight="1" x14ac:dyDescent="0.25">
      <c r="A61" s="68" t="s">
        <v>86</v>
      </c>
      <c r="B61" s="50" t="s">
        <v>127</v>
      </c>
      <c r="C61" s="51" t="s">
        <v>42</v>
      </c>
      <c r="D61" s="50" t="s">
        <v>87</v>
      </c>
      <c r="E61" s="54">
        <v>1402.9</v>
      </c>
      <c r="F61" s="66">
        <v>0</v>
      </c>
    </row>
    <row r="62" spans="1:8" ht="31.5" x14ac:dyDescent="0.25">
      <c r="A62" s="62" t="s">
        <v>130</v>
      </c>
      <c r="B62" s="15" t="s">
        <v>131</v>
      </c>
      <c r="C62" s="20"/>
      <c r="D62" s="15"/>
      <c r="E62" s="54">
        <f>E63+E65</f>
        <v>205</v>
      </c>
      <c r="F62" s="66">
        <f>F63+F65</f>
        <v>0</v>
      </c>
      <c r="G62"/>
      <c r="H62"/>
    </row>
    <row r="63" spans="1:8" s="52" customFormat="1" ht="63" x14ac:dyDescent="0.25">
      <c r="A63" s="68" t="s">
        <v>33</v>
      </c>
      <c r="B63" s="50" t="s">
        <v>131</v>
      </c>
      <c r="C63" s="51" t="s">
        <v>34</v>
      </c>
      <c r="D63" s="50"/>
      <c r="E63" s="54">
        <f>E64</f>
        <v>155</v>
      </c>
      <c r="F63" s="66">
        <f>F64</f>
        <v>0</v>
      </c>
    </row>
    <row r="64" spans="1:8" s="52" customFormat="1" ht="31.5" x14ac:dyDescent="0.25">
      <c r="A64" s="68" t="s">
        <v>132</v>
      </c>
      <c r="B64" s="50" t="s">
        <v>131</v>
      </c>
      <c r="C64" s="51" t="s">
        <v>36</v>
      </c>
      <c r="D64" s="50" t="s">
        <v>133</v>
      </c>
      <c r="E64" s="54">
        <v>155</v>
      </c>
      <c r="F64" s="66">
        <v>0</v>
      </c>
    </row>
    <row r="65" spans="1:8" s="52" customFormat="1" ht="31.5" x14ac:dyDescent="0.25">
      <c r="A65" s="68" t="s">
        <v>41</v>
      </c>
      <c r="B65" s="50" t="s">
        <v>131</v>
      </c>
      <c r="C65" s="51" t="s">
        <v>42</v>
      </c>
      <c r="D65" s="50"/>
      <c r="E65" s="54">
        <f>E66</f>
        <v>50</v>
      </c>
      <c r="F65" s="66">
        <f>F66</f>
        <v>0</v>
      </c>
    </row>
    <row r="66" spans="1:8" s="52" customFormat="1" ht="31.5" x14ac:dyDescent="0.25">
      <c r="A66" s="68" t="s">
        <v>132</v>
      </c>
      <c r="B66" s="50" t="s">
        <v>131</v>
      </c>
      <c r="C66" s="51" t="s">
        <v>42</v>
      </c>
      <c r="D66" s="50" t="s">
        <v>133</v>
      </c>
      <c r="E66" s="54">
        <v>50</v>
      </c>
      <c r="F66" s="66">
        <v>0</v>
      </c>
    </row>
    <row r="67" spans="1:8" ht="46.5" customHeight="1" x14ac:dyDescent="0.25">
      <c r="A67" s="64" t="s">
        <v>134</v>
      </c>
      <c r="B67" s="56" t="s">
        <v>135</v>
      </c>
      <c r="C67" s="57"/>
      <c r="D67" s="56"/>
      <c r="E67" s="58">
        <v>11317.92</v>
      </c>
      <c r="F67" s="65">
        <v>2278.0700000000002</v>
      </c>
      <c r="G67" s="30"/>
      <c r="H67"/>
    </row>
    <row r="68" spans="1:8" ht="31.5" customHeight="1" x14ac:dyDescent="0.25">
      <c r="A68" s="62" t="s">
        <v>136</v>
      </c>
      <c r="B68" s="15" t="s">
        <v>137</v>
      </c>
      <c r="C68" s="20"/>
      <c r="D68" s="15"/>
      <c r="E68" s="54">
        <v>9034.02</v>
      </c>
      <c r="F68" s="66">
        <v>2058.42</v>
      </c>
      <c r="G68" s="30"/>
      <c r="H68"/>
    </row>
    <row r="69" spans="1:8" s="52" customFormat="1" ht="23.25" customHeight="1" x14ac:dyDescent="0.25">
      <c r="A69" s="68" t="s">
        <v>138</v>
      </c>
      <c r="B69" s="50" t="s">
        <v>139</v>
      </c>
      <c r="C69" s="51"/>
      <c r="D69" s="50"/>
      <c r="E69" s="61">
        <v>9034.02</v>
      </c>
      <c r="F69" s="69">
        <v>2058.42</v>
      </c>
    </row>
    <row r="70" spans="1:8" ht="27.75" customHeight="1" x14ac:dyDescent="0.25">
      <c r="A70" s="62" t="s">
        <v>140</v>
      </c>
      <c r="B70" s="15" t="s">
        <v>141</v>
      </c>
      <c r="C70" s="20"/>
      <c r="D70" s="15"/>
      <c r="E70" s="55">
        <v>6218</v>
      </c>
      <c r="F70" s="63">
        <v>1440</v>
      </c>
      <c r="G70" s="30"/>
      <c r="H70"/>
    </row>
    <row r="71" spans="1:8" s="52" customFormat="1" ht="63" x14ac:dyDescent="0.25">
      <c r="A71" s="68" t="s">
        <v>33</v>
      </c>
      <c r="B71" s="50" t="s">
        <v>141</v>
      </c>
      <c r="C71" s="51" t="s">
        <v>34</v>
      </c>
      <c r="D71" s="50"/>
      <c r="E71" s="61">
        <v>6218</v>
      </c>
      <c r="F71" s="69">
        <v>1440</v>
      </c>
    </row>
    <row r="72" spans="1:8" ht="24" customHeight="1" x14ac:dyDescent="0.25">
      <c r="A72" s="62" t="s">
        <v>146</v>
      </c>
      <c r="B72" s="15" t="s">
        <v>147</v>
      </c>
      <c r="C72" s="20"/>
      <c r="D72" s="15"/>
      <c r="E72" s="54">
        <f>E73</f>
        <v>912</v>
      </c>
      <c r="F72" s="66">
        <f>F73</f>
        <v>204.18</v>
      </c>
      <c r="G72"/>
      <c r="H72"/>
    </row>
    <row r="73" spans="1:8" s="52" customFormat="1" ht="47.25" x14ac:dyDescent="0.25">
      <c r="A73" s="68" t="s">
        <v>144</v>
      </c>
      <c r="B73" s="50" t="s">
        <v>147</v>
      </c>
      <c r="C73" s="51" t="s">
        <v>143</v>
      </c>
      <c r="D73" s="50" t="s">
        <v>145</v>
      </c>
      <c r="E73" s="54">
        <v>912</v>
      </c>
      <c r="F73" s="66">
        <f>39.74+164.44</f>
        <v>204.18</v>
      </c>
    </row>
    <row r="74" spans="1:8" ht="21" customHeight="1" x14ac:dyDescent="0.25">
      <c r="A74" s="62" t="s">
        <v>148</v>
      </c>
      <c r="B74" s="15" t="s">
        <v>149</v>
      </c>
      <c r="C74" s="20"/>
      <c r="D74" s="15"/>
      <c r="E74" s="54">
        <f>E75</f>
        <v>1328.1</v>
      </c>
      <c r="F74" s="66">
        <f>F75</f>
        <v>271.16000000000003</v>
      </c>
      <c r="G74"/>
      <c r="H74"/>
    </row>
    <row r="75" spans="1:8" s="52" customFormat="1" ht="47.25" x14ac:dyDescent="0.25">
      <c r="A75" s="68" t="s">
        <v>144</v>
      </c>
      <c r="B75" s="50" t="s">
        <v>149</v>
      </c>
      <c r="C75" s="51" t="s">
        <v>143</v>
      </c>
      <c r="D75" s="50" t="s">
        <v>145</v>
      </c>
      <c r="E75" s="54">
        <v>1328.1</v>
      </c>
      <c r="F75" s="66">
        <f>217.46+53.7</f>
        <v>271.16000000000003</v>
      </c>
    </row>
    <row r="76" spans="1:8" ht="38.25" customHeight="1" x14ac:dyDescent="0.25">
      <c r="A76" s="62" t="s">
        <v>150</v>
      </c>
      <c r="B76" s="15" t="s">
        <v>151</v>
      </c>
      <c r="C76" s="20"/>
      <c r="D76" s="15"/>
      <c r="E76" s="54">
        <f>E77</f>
        <v>12.4</v>
      </c>
      <c r="F76" s="66">
        <f>F77</f>
        <v>3.1</v>
      </c>
      <c r="G76"/>
      <c r="H76"/>
    </row>
    <row r="77" spans="1:8" s="52" customFormat="1" ht="31.5" x14ac:dyDescent="0.25">
      <c r="A77" s="68" t="s">
        <v>156</v>
      </c>
      <c r="B77" s="50" t="s">
        <v>151</v>
      </c>
      <c r="C77" s="51" t="s">
        <v>155</v>
      </c>
      <c r="D77" s="50" t="s">
        <v>157</v>
      </c>
      <c r="E77" s="54">
        <v>12.4</v>
      </c>
      <c r="F77" s="66">
        <v>3.1</v>
      </c>
    </row>
    <row r="78" spans="1:8" ht="31.5" x14ac:dyDescent="0.25">
      <c r="A78" s="62" t="s">
        <v>158</v>
      </c>
      <c r="B78" s="15" t="s">
        <v>159</v>
      </c>
      <c r="C78" s="20"/>
      <c r="D78" s="15"/>
      <c r="E78" s="54">
        <f>E79</f>
        <v>478</v>
      </c>
      <c r="F78" s="66">
        <f>F79</f>
        <v>119.5</v>
      </c>
      <c r="G78"/>
      <c r="H78"/>
    </row>
    <row r="79" spans="1:8" s="52" customFormat="1" ht="31.5" x14ac:dyDescent="0.25">
      <c r="A79" s="68" t="s">
        <v>156</v>
      </c>
      <c r="B79" s="50" t="s">
        <v>159</v>
      </c>
      <c r="C79" s="51" t="s">
        <v>155</v>
      </c>
      <c r="D79" s="50" t="s">
        <v>157</v>
      </c>
      <c r="E79" s="54">
        <v>478</v>
      </c>
      <c r="F79" s="66">
        <v>119.5</v>
      </c>
    </row>
    <row r="80" spans="1:8" ht="63" x14ac:dyDescent="0.25">
      <c r="A80" s="62" t="s">
        <v>160</v>
      </c>
      <c r="B80" s="15" t="s">
        <v>161</v>
      </c>
      <c r="C80" s="20"/>
      <c r="D80" s="15"/>
      <c r="E80" s="54">
        <f>E81</f>
        <v>3.7</v>
      </c>
      <c r="F80" s="66">
        <f>F81</f>
        <v>0</v>
      </c>
      <c r="G80"/>
      <c r="H80"/>
    </row>
    <row r="81" spans="1:8" s="52" customFormat="1" ht="47.25" x14ac:dyDescent="0.25">
      <c r="A81" s="68" t="s">
        <v>144</v>
      </c>
      <c r="B81" s="50" t="s">
        <v>161</v>
      </c>
      <c r="C81" s="51" t="s">
        <v>155</v>
      </c>
      <c r="D81" s="50" t="s">
        <v>145</v>
      </c>
      <c r="E81" s="54">
        <v>3.7</v>
      </c>
      <c r="F81" s="66"/>
    </row>
    <row r="82" spans="1:8" ht="47.25" x14ac:dyDescent="0.25">
      <c r="A82" s="62" t="s">
        <v>162</v>
      </c>
      <c r="B82" s="15" t="s">
        <v>163</v>
      </c>
      <c r="C82" s="20"/>
      <c r="D82" s="15"/>
      <c r="E82" s="54">
        <f>E83</f>
        <v>60.1</v>
      </c>
      <c r="F82" s="66">
        <v>15.95</v>
      </c>
      <c r="G82"/>
      <c r="H82"/>
    </row>
    <row r="83" spans="1:8" s="52" customFormat="1" ht="47.25" x14ac:dyDescent="0.25">
      <c r="A83" s="68" t="s">
        <v>144</v>
      </c>
      <c r="B83" s="50" t="s">
        <v>163</v>
      </c>
      <c r="C83" s="51" t="s">
        <v>155</v>
      </c>
      <c r="D83" s="50" t="s">
        <v>145</v>
      </c>
      <c r="E83" s="54">
        <v>60.1</v>
      </c>
      <c r="F83" s="66">
        <v>15.95</v>
      </c>
    </row>
    <row r="84" spans="1:8" ht="40.5" customHeight="1" x14ac:dyDescent="0.25">
      <c r="A84" s="62" t="s">
        <v>164</v>
      </c>
      <c r="B84" s="15" t="s">
        <v>165</v>
      </c>
      <c r="C84" s="20"/>
      <c r="D84" s="15"/>
      <c r="E84" s="54">
        <f>E85</f>
        <v>18.2</v>
      </c>
      <c r="F84" s="66">
        <f>F85</f>
        <v>4.55</v>
      </c>
      <c r="G84"/>
      <c r="H84"/>
    </row>
    <row r="85" spans="1:8" s="52" customFormat="1" ht="47.25" x14ac:dyDescent="0.25">
      <c r="A85" s="68" t="s">
        <v>144</v>
      </c>
      <c r="B85" s="50" t="s">
        <v>165</v>
      </c>
      <c r="C85" s="51" t="s">
        <v>155</v>
      </c>
      <c r="D85" s="50" t="s">
        <v>145</v>
      </c>
      <c r="E85" s="54">
        <v>18.2</v>
      </c>
      <c r="F85" s="66">
        <v>4.55</v>
      </c>
    </row>
    <row r="86" spans="1:8" ht="37.5" customHeight="1" x14ac:dyDescent="0.25">
      <c r="A86" s="62" t="s">
        <v>166</v>
      </c>
      <c r="B86" s="15" t="s">
        <v>167</v>
      </c>
      <c r="C86" s="20"/>
      <c r="D86" s="15"/>
      <c r="E86" s="54">
        <f>E87</f>
        <v>3.5</v>
      </c>
      <c r="F86" s="66">
        <f>F87</f>
        <v>0</v>
      </c>
      <c r="G86"/>
      <c r="H86"/>
    </row>
    <row r="87" spans="1:8" s="52" customFormat="1" ht="31.5" x14ac:dyDescent="0.25">
      <c r="A87" s="68" t="s">
        <v>168</v>
      </c>
      <c r="B87" s="50" t="s">
        <v>167</v>
      </c>
      <c r="C87" s="51" t="s">
        <v>42</v>
      </c>
      <c r="D87" s="50" t="s">
        <v>169</v>
      </c>
      <c r="E87" s="54">
        <v>3.5</v>
      </c>
      <c r="F87" s="66"/>
    </row>
    <row r="88" spans="1:8" ht="33.75" customHeight="1" x14ac:dyDescent="0.25">
      <c r="A88" s="62" t="s">
        <v>170</v>
      </c>
      <c r="B88" s="15" t="s">
        <v>171</v>
      </c>
      <c r="C88" s="20"/>
      <c r="D88" s="15"/>
      <c r="E88" s="54">
        <f>E89</f>
        <v>2283.9</v>
      </c>
      <c r="F88" s="66">
        <f>F89</f>
        <v>219.64618000000002</v>
      </c>
      <c r="G88" s="30"/>
      <c r="H88" s="30"/>
    </row>
    <row r="89" spans="1:8" ht="15.75" x14ac:dyDescent="0.25">
      <c r="A89" s="62" t="s">
        <v>138</v>
      </c>
      <c r="B89" s="15" t="s">
        <v>172</v>
      </c>
      <c r="C89" s="20"/>
      <c r="D89" s="15"/>
      <c r="E89" s="54">
        <f>E90+E92+E96+E98+E100+E102+E104+E106+E108+E110</f>
        <v>2283.9</v>
      </c>
      <c r="F89" s="66">
        <f>F90+F92+F96+F98+F100+F102+F104+F106+F108+F110</f>
        <v>219.64618000000002</v>
      </c>
      <c r="G89" s="30"/>
      <c r="H89"/>
    </row>
    <row r="90" spans="1:8" ht="15.75" x14ac:dyDescent="0.25">
      <c r="A90" s="62" t="s">
        <v>173</v>
      </c>
      <c r="B90" s="15" t="s">
        <v>174</v>
      </c>
      <c r="C90" s="20"/>
      <c r="D90" s="15"/>
      <c r="E90" s="54">
        <f>E91</f>
        <v>80</v>
      </c>
      <c r="F90" s="66">
        <f>F91</f>
        <v>0</v>
      </c>
      <c r="G90" s="30"/>
      <c r="H90"/>
    </row>
    <row r="91" spans="1:8" s="52" customFormat="1" ht="31.5" x14ac:dyDescent="0.25">
      <c r="A91" s="68" t="s">
        <v>177</v>
      </c>
      <c r="B91" s="50" t="s">
        <v>174</v>
      </c>
      <c r="C91" s="51" t="s">
        <v>176</v>
      </c>
      <c r="D91" s="50" t="s">
        <v>178</v>
      </c>
      <c r="E91" s="54">
        <v>80</v>
      </c>
      <c r="F91" s="66">
        <v>0</v>
      </c>
    </row>
    <row r="92" spans="1:8" ht="31.5" x14ac:dyDescent="0.25">
      <c r="A92" s="62" t="s">
        <v>179</v>
      </c>
      <c r="B92" s="15" t="s">
        <v>180</v>
      </c>
      <c r="C92" s="20"/>
      <c r="D92" s="15"/>
      <c r="E92" s="54">
        <f>E93+E94+E95</f>
        <v>290</v>
      </c>
      <c r="F92" s="66">
        <f>F93+F94+F95</f>
        <v>0</v>
      </c>
      <c r="G92"/>
      <c r="H92"/>
    </row>
    <row r="93" spans="1:8" s="52" customFormat="1" ht="31.5" x14ac:dyDescent="0.25">
      <c r="A93" s="68" t="s">
        <v>181</v>
      </c>
      <c r="B93" s="50" t="s">
        <v>180</v>
      </c>
      <c r="C93" s="51" t="s">
        <v>36</v>
      </c>
      <c r="D93" s="50" t="s">
        <v>182</v>
      </c>
      <c r="E93" s="54">
        <v>70</v>
      </c>
      <c r="F93" s="66">
        <v>0</v>
      </c>
    </row>
    <row r="94" spans="1:8" s="52" customFormat="1" ht="31.5" x14ac:dyDescent="0.25">
      <c r="A94" s="68" t="s">
        <v>181</v>
      </c>
      <c r="B94" s="50" t="s">
        <v>180</v>
      </c>
      <c r="C94" s="51" t="s">
        <v>42</v>
      </c>
      <c r="D94" s="50" t="s">
        <v>182</v>
      </c>
      <c r="E94" s="54">
        <v>20</v>
      </c>
      <c r="F94" s="66">
        <v>0</v>
      </c>
    </row>
    <row r="95" spans="1:8" s="52" customFormat="1" ht="31.5" x14ac:dyDescent="0.25">
      <c r="A95" s="68" t="s">
        <v>181</v>
      </c>
      <c r="B95" s="50" t="s">
        <v>180</v>
      </c>
      <c r="C95" s="51" t="s">
        <v>184</v>
      </c>
      <c r="D95" s="50" t="s">
        <v>182</v>
      </c>
      <c r="E95" s="54">
        <v>200</v>
      </c>
      <c r="F95" s="66">
        <v>0</v>
      </c>
    </row>
    <row r="96" spans="1:8" ht="31.5" x14ac:dyDescent="0.25">
      <c r="A96" s="62" t="s">
        <v>185</v>
      </c>
      <c r="B96" s="15" t="s">
        <v>186</v>
      </c>
      <c r="C96" s="20"/>
      <c r="D96" s="15"/>
      <c r="E96" s="54">
        <f>E97</f>
        <v>500</v>
      </c>
      <c r="F96" s="66">
        <f>F97</f>
        <v>9</v>
      </c>
      <c r="G96"/>
      <c r="H96"/>
    </row>
    <row r="97" spans="1:8" s="52" customFormat="1" ht="31.5" x14ac:dyDescent="0.25">
      <c r="A97" s="68" t="s">
        <v>168</v>
      </c>
      <c r="B97" s="50" t="s">
        <v>186</v>
      </c>
      <c r="C97" s="51" t="s">
        <v>42</v>
      </c>
      <c r="D97" s="50" t="s">
        <v>169</v>
      </c>
      <c r="E97" s="54">
        <v>500</v>
      </c>
      <c r="F97" s="66">
        <v>9</v>
      </c>
    </row>
    <row r="98" spans="1:8" ht="15.75" x14ac:dyDescent="0.25">
      <c r="A98" s="62" t="s">
        <v>187</v>
      </c>
      <c r="B98" s="15" t="s">
        <v>188</v>
      </c>
      <c r="C98" s="20"/>
      <c r="D98" s="15"/>
      <c r="E98" s="54">
        <f>E99</f>
        <v>79.3</v>
      </c>
      <c r="F98" s="66">
        <f>F99</f>
        <v>0</v>
      </c>
      <c r="G98"/>
      <c r="H98"/>
    </row>
    <row r="99" spans="1:8" s="52" customFormat="1" ht="31.5" x14ac:dyDescent="0.25">
      <c r="A99" s="68" t="s">
        <v>168</v>
      </c>
      <c r="B99" s="50" t="s">
        <v>188</v>
      </c>
      <c r="C99" s="51" t="s">
        <v>48</v>
      </c>
      <c r="D99" s="50" t="s">
        <v>169</v>
      </c>
      <c r="E99" s="54">
        <v>79.3</v>
      </c>
      <c r="F99" s="66"/>
    </row>
    <row r="100" spans="1:8" ht="31.5" x14ac:dyDescent="0.25">
      <c r="A100" s="62" t="s">
        <v>189</v>
      </c>
      <c r="B100" s="15" t="s">
        <v>190</v>
      </c>
      <c r="C100" s="20"/>
      <c r="D100" s="15"/>
      <c r="E100" s="54">
        <f>E101</f>
        <v>10</v>
      </c>
      <c r="F100" s="66">
        <f>F101</f>
        <v>0</v>
      </c>
      <c r="G100"/>
      <c r="H100"/>
    </row>
    <row r="101" spans="1:8" s="52" customFormat="1" ht="31.5" x14ac:dyDescent="0.25">
      <c r="A101" s="68" t="s">
        <v>191</v>
      </c>
      <c r="B101" s="50" t="s">
        <v>190</v>
      </c>
      <c r="C101" s="51" t="s">
        <v>42</v>
      </c>
      <c r="D101" s="50" t="s">
        <v>192</v>
      </c>
      <c r="E101" s="54">
        <v>10</v>
      </c>
      <c r="F101" s="66"/>
    </row>
    <row r="102" spans="1:8" ht="47.25" x14ac:dyDescent="0.25">
      <c r="A102" s="62" t="s">
        <v>193</v>
      </c>
      <c r="B102" s="15" t="s">
        <v>194</v>
      </c>
      <c r="C102" s="20"/>
      <c r="D102" s="15"/>
      <c r="E102" s="54">
        <f>E103</f>
        <v>160</v>
      </c>
      <c r="F102" s="66">
        <f>F103</f>
        <v>18.850000000000001</v>
      </c>
      <c r="G102"/>
      <c r="H102"/>
    </row>
    <row r="103" spans="1:8" s="52" customFormat="1" ht="31.5" x14ac:dyDescent="0.25">
      <c r="A103" s="68" t="s">
        <v>195</v>
      </c>
      <c r="B103" s="50" t="s">
        <v>194</v>
      </c>
      <c r="C103" s="51" t="s">
        <v>42</v>
      </c>
      <c r="D103" s="50" t="s">
        <v>196</v>
      </c>
      <c r="E103" s="54">
        <v>160</v>
      </c>
      <c r="F103" s="66">
        <v>18.850000000000001</v>
      </c>
    </row>
    <row r="104" spans="1:8" ht="31.5" x14ac:dyDescent="0.25">
      <c r="A104" s="62" t="s">
        <v>197</v>
      </c>
      <c r="B104" s="15" t="s">
        <v>198</v>
      </c>
      <c r="C104" s="20"/>
      <c r="D104" s="15"/>
      <c r="E104" s="54">
        <f>E105</f>
        <v>10</v>
      </c>
      <c r="F104" s="66">
        <f>F105</f>
        <v>0</v>
      </c>
      <c r="G104"/>
      <c r="H104"/>
    </row>
    <row r="105" spans="1:8" s="52" customFormat="1" ht="31.5" x14ac:dyDescent="0.25">
      <c r="A105" s="68" t="s">
        <v>199</v>
      </c>
      <c r="B105" s="50" t="s">
        <v>198</v>
      </c>
      <c r="C105" s="51" t="s">
        <v>78</v>
      </c>
      <c r="D105" s="50" t="s">
        <v>200</v>
      </c>
      <c r="E105" s="54">
        <v>10</v>
      </c>
      <c r="F105" s="66"/>
    </row>
    <row r="106" spans="1:8" ht="37.5" customHeight="1" x14ac:dyDescent="0.25">
      <c r="A106" s="62" t="s">
        <v>201</v>
      </c>
      <c r="B106" s="15" t="s">
        <v>202</v>
      </c>
      <c r="C106" s="20"/>
      <c r="D106" s="15"/>
      <c r="E106" s="54">
        <f>E107</f>
        <v>461.6</v>
      </c>
      <c r="F106" s="66">
        <f>F107</f>
        <v>75.353179999999995</v>
      </c>
      <c r="G106"/>
      <c r="H106"/>
    </row>
    <row r="107" spans="1:8" s="52" customFormat="1" ht="31.5" x14ac:dyDescent="0.25">
      <c r="A107" s="68" t="s">
        <v>203</v>
      </c>
      <c r="B107" s="50" t="s">
        <v>202</v>
      </c>
      <c r="C107" s="51" t="s">
        <v>48</v>
      </c>
      <c r="D107" s="50" t="s">
        <v>204</v>
      </c>
      <c r="E107" s="54">
        <v>461.6</v>
      </c>
      <c r="F107" s="66">
        <v>75.353179999999995</v>
      </c>
    </row>
    <row r="108" spans="1:8" ht="31.5" x14ac:dyDescent="0.25">
      <c r="A108" s="62" t="s">
        <v>205</v>
      </c>
      <c r="B108" s="15" t="s">
        <v>206</v>
      </c>
      <c r="C108" s="20"/>
      <c r="D108" s="15"/>
      <c r="E108" s="54">
        <f>E109</f>
        <v>510</v>
      </c>
      <c r="F108" s="66">
        <f>F109</f>
        <v>81.933000000000007</v>
      </c>
      <c r="G108"/>
      <c r="H108"/>
    </row>
    <row r="109" spans="1:8" s="52" customFormat="1" ht="15.75" x14ac:dyDescent="0.25">
      <c r="A109" s="68" t="s">
        <v>207</v>
      </c>
      <c r="B109" s="50" t="s">
        <v>206</v>
      </c>
      <c r="C109" s="51" t="s">
        <v>208</v>
      </c>
      <c r="D109" s="50"/>
      <c r="E109" s="54">
        <v>510</v>
      </c>
      <c r="F109" s="66">
        <v>81.933000000000007</v>
      </c>
    </row>
    <row r="110" spans="1:8" ht="37.5" customHeight="1" x14ac:dyDescent="0.25">
      <c r="A110" s="62" t="s">
        <v>213</v>
      </c>
      <c r="B110" s="15" t="s">
        <v>214</v>
      </c>
      <c r="C110" s="20"/>
      <c r="D110" s="15"/>
      <c r="E110" s="54">
        <v>183</v>
      </c>
      <c r="F110" s="66">
        <f>F111</f>
        <v>34.510000000000005</v>
      </c>
      <c r="G110"/>
      <c r="H110"/>
    </row>
    <row r="111" spans="1:8" s="52" customFormat="1" ht="64.5" customHeight="1" thickBot="1" x14ac:dyDescent="0.3">
      <c r="A111" s="70" t="s">
        <v>33</v>
      </c>
      <c r="B111" s="71" t="s">
        <v>214</v>
      </c>
      <c r="C111" s="72" t="s">
        <v>34</v>
      </c>
      <c r="D111" s="71"/>
      <c r="E111" s="73">
        <v>183</v>
      </c>
      <c r="F111" s="74">
        <f>27.795+6.715</f>
        <v>34.510000000000005</v>
      </c>
    </row>
  </sheetData>
  <mergeCells count="7">
    <mergeCell ref="F6:F8"/>
    <mergeCell ref="A4:E4"/>
    <mergeCell ref="A6:A8"/>
    <mergeCell ref="B6:B8"/>
    <mergeCell ref="C6:C8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1-й год</vt:lpstr>
      <vt:lpstr>2-й и 3-й года</vt:lpstr>
      <vt:lpstr>Лист1</vt:lpstr>
      <vt:lpstr>Лист2</vt:lpstr>
      <vt:lpstr>'1-й год'!Заголовки_для_печати</vt:lpstr>
      <vt:lpstr>'2-й и 3-й года'!Заголовки_для_печати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Admin</cp:lastModifiedBy>
  <cp:lastPrinted>2024-04-23T09:15:47Z</cp:lastPrinted>
  <dcterms:created xsi:type="dcterms:W3CDTF">2023-12-15T12:28:50Z</dcterms:created>
  <dcterms:modified xsi:type="dcterms:W3CDTF">2024-07-25T10:00:26Z</dcterms:modified>
</cp:coreProperties>
</file>